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8976" windowHeight="4056" activeTab="1"/>
  </bookViews>
  <sheets>
    <sheet name="Dist10Oct2015" sheetId="6" r:id="rId1"/>
    <sheet name="Feuil1" sheetId="7" r:id="rId2"/>
  </sheets>
  <definedNames>
    <definedName name="_xlnm.Print_Area" localSheetId="0">Dist10Oct2015!$A$1:$I$73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7"/>
  <c r="E50"/>
  <c r="D50"/>
  <c r="D51" s="1"/>
  <c r="C50"/>
  <c r="H49"/>
  <c r="G49"/>
  <c r="H48"/>
  <c r="G48"/>
  <c r="H47"/>
  <c r="G47"/>
  <c r="H46"/>
  <c r="G46"/>
  <c r="H45"/>
  <c r="G45"/>
  <c r="G50" s="1"/>
  <c r="F44"/>
  <c r="H44" s="1"/>
  <c r="E44"/>
  <c r="D44"/>
  <c r="C44"/>
  <c r="H43"/>
  <c r="H42"/>
  <c r="G42"/>
  <c r="H41"/>
  <c r="G41"/>
  <c r="H40"/>
  <c r="G40"/>
  <c r="H39"/>
  <c r="G39"/>
  <c r="G44" s="1"/>
  <c r="H38"/>
  <c r="G38"/>
  <c r="H37"/>
  <c r="G37"/>
  <c r="F37"/>
  <c r="E37"/>
  <c r="D37"/>
  <c r="C37"/>
  <c r="H36"/>
  <c r="G36"/>
  <c r="H35"/>
  <c r="G35"/>
  <c r="H34"/>
  <c r="G34"/>
  <c r="H33"/>
  <c r="G33"/>
  <c r="F32"/>
  <c r="E32"/>
  <c r="G32" s="1"/>
  <c r="D32"/>
  <c r="C32"/>
  <c r="H31"/>
  <c r="G31"/>
  <c r="H30"/>
  <c r="G30"/>
  <c r="H29"/>
  <c r="G29"/>
  <c r="H28"/>
  <c r="G28"/>
  <c r="H27"/>
  <c r="G27"/>
  <c r="F26"/>
  <c r="E26"/>
  <c r="G26" s="1"/>
  <c r="D26"/>
  <c r="C26"/>
  <c r="H25"/>
  <c r="G25"/>
  <c r="H24"/>
  <c r="G24"/>
  <c r="H23"/>
  <c r="G23"/>
  <c r="H22"/>
  <c r="G22"/>
  <c r="H21"/>
  <c r="G21"/>
  <c r="F20"/>
  <c r="E20"/>
  <c r="G20" s="1"/>
  <c r="D20"/>
  <c r="C20"/>
  <c r="H19"/>
  <c r="G19"/>
  <c r="H18"/>
  <c r="G18"/>
  <c r="H17"/>
  <c r="G17"/>
  <c r="F16"/>
  <c r="E16"/>
  <c r="G16" s="1"/>
  <c r="D16"/>
  <c r="C16"/>
  <c r="H15"/>
  <c r="G15"/>
  <c r="H14"/>
  <c r="G14"/>
  <c r="H13"/>
  <c r="G13"/>
  <c r="H12"/>
  <c r="G12"/>
  <c r="H11"/>
  <c r="G11"/>
  <c r="F10"/>
  <c r="E10"/>
  <c r="G10" s="1"/>
  <c r="D10"/>
  <c r="C10"/>
  <c r="H9"/>
  <c r="H8"/>
  <c r="G8"/>
  <c r="H7"/>
  <c r="G7"/>
  <c r="H6"/>
  <c r="G6"/>
  <c r="H5"/>
  <c r="G5"/>
  <c r="H16" l="1"/>
  <c r="H26"/>
  <c r="E51"/>
  <c r="G51" s="1"/>
  <c r="F51"/>
  <c r="H10"/>
  <c r="H20"/>
  <c r="H32"/>
  <c r="C51"/>
  <c r="H50"/>
  <c r="H50" i="6"/>
  <c r="H49"/>
  <c r="F50"/>
  <c r="E50"/>
  <c r="E51" s="1"/>
  <c r="D50"/>
  <c r="D51" s="1"/>
  <c r="C50"/>
  <c r="H48"/>
  <c r="G48"/>
  <c r="H47"/>
  <c r="G47"/>
  <c r="H46"/>
  <c r="G46"/>
  <c r="H45"/>
  <c r="G45"/>
  <c r="F44"/>
  <c r="H44" s="1"/>
  <c r="E44"/>
  <c r="D44"/>
  <c r="C44"/>
  <c r="H43"/>
  <c r="H42"/>
  <c r="G42"/>
  <c r="H41"/>
  <c r="G41"/>
  <c r="H40"/>
  <c r="G40"/>
  <c r="H39"/>
  <c r="G39"/>
  <c r="H38"/>
  <c r="G38"/>
  <c r="F37"/>
  <c r="H37" s="1"/>
  <c r="E37"/>
  <c r="D37"/>
  <c r="C37"/>
  <c r="H36"/>
  <c r="G36"/>
  <c r="H35"/>
  <c r="G35"/>
  <c r="H34"/>
  <c r="G34"/>
  <c r="H33"/>
  <c r="G33"/>
  <c r="F32"/>
  <c r="H32" s="1"/>
  <c r="E32"/>
  <c r="D32"/>
  <c r="C32"/>
  <c r="C51" s="1"/>
  <c r="C73" s="1"/>
  <c r="H31"/>
  <c r="G31"/>
  <c r="H30"/>
  <c r="G30"/>
  <c r="H29"/>
  <c r="G29"/>
  <c r="H28"/>
  <c r="G28"/>
  <c r="H27"/>
  <c r="G27"/>
  <c r="F26"/>
  <c r="H26" s="1"/>
  <c r="E26"/>
  <c r="D26"/>
  <c r="C26"/>
  <c r="H25"/>
  <c r="G25"/>
  <c r="H24"/>
  <c r="G24"/>
  <c r="H23"/>
  <c r="G23"/>
  <c r="H22"/>
  <c r="G22"/>
  <c r="H21"/>
  <c r="G21"/>
  <c r="F20"/>
  <c r="E20"/>
  <c r="D20"/>
  <c r="C20"/>
  <c r="H19"/>
  <c r="G19"/>
  <c r="H18"/>
  <c r="G18"/>
  <c r="H17"/>
  <c r="G17"/>
  <c r="F16"/>
  <c r="G16" s="1"/>
  <c r="E16"/>
  <c r="D16"/>
  <c r="C16"/>
  <c r="H15"/>
  <c r="G15"/>
  <c r="H14"/>
  <c r="G14"/>
  <c r="H13"/>
  <c r="G13"/>
  <c r="H12"/>
  <c r="G12"/>
  <c r="H11"/>
  <c r="G11"/>
  <c r="F10"/>
  <c r="G10" s="1"/>
  <c r="E10"/>
  <c r="D10"/>
  <c r="C10"/>
  <c r="H9"/>
  <c r="H8"/>
  <c r="G8"/>
  <c r="H7"/>
  <c r="G7"/>
  <c r="H6"/>
  <c r="G6"/>
  <c r="H5"/>
  <c r="G5"/>
  <c r="H51" i="7" l="1"/>
  <c r="G32" i="6"/>
  <c r="G37"/>
  <c r="G26"/>
  <c r="H16"/>
  <c r="G44"/>
  <c r="H10"/>
  <c r="F51"/>
  <c r="H51" s="1"/>
  <c r="G49"/>
  <c r="G50" s="1"/>
  <c r="G20"/>
  <c r="H20"/>
  <c r="E73"/>
  <c r="G51" l="1"/>
</calcChain>
</file>

<file path=xl/sharedStrings.xml><?xml version="1.0" encoding="utf-8"?>
<sst xmlns="http://schemas.openxmlformats.org/spreadsheetml/2006/main" count="148" uniqueCount="81">
  <si>
    <t xml:space="preserve">                                       COMMISSION   ELECTORALE   NATIONALE   INDEPENDANTE                                                                                                                            C . E .  N . I</t>
  </si>
  <si>
    <t xml:space="preserve">DEPARTEMENT DEMEMBREMENT                 </t>
  </si>
  <si>
    <t>N°</t>
  </si>
  <si>
    <t>PREFECTURES</t>
  </si>
  <si>
    <t>NBRE D'ELECTEURS</t>
  </si>
  <si>
    <t>CARTES DISTRIBUEES</t>
  </si>
  <si>
    <t>CARTES RESTANTES</t>
  </si>
  <si>
    <t>OBSERVATIONS (Taux de distribution en %)</t>
  </si>
  <si>
    <t>BOKE</t>
  </si>
  <si>
    <t>BOFFA</t>
  </si>
  <si>
    <t>GAOUAL</t>
  </si>
  <si>
    <t xml:space="preserve">FRIA </t>
  </si>
  <si>
    <t>KOUNDARA</t>
  </si>
  <si>
    <t>TOTAL R A BOKE</t>
  </si>
  <si>
    <t>KINDIA</t>
  </si>
  <si>
    <t>COYAH</t>
  </si>
  <si>
    <t>DUBREKA</t>
  </si>
  <si>
    <t>FORECARIAH</t>
  </si>
  <si>
    <t>TELEMELE</t>
  </si>
  <si>
    <t>TOTAL R A KINDIA</t>
  </si>
  <si>
    <t>MAMOU</t>
  </si>
  <si>
    <t>DALABA</t>
  </si>
  <si>
    <t>PITA</t>
  </si>
  <si>
    <t>TOTAL R A MAMOU</t>
  </si>
  <si>
    <t>LABE</t>
  </si>
  <si>
    <t>LELOUMA</t>
  </si>
  <si>
    <t>KOUBIA</t>
  </si>
  <si>
    <t>TOUGUE</t>
  </si>
  <si>
    <t>MALI</t>
  </si>
  <si>
    <t>TOTAL R A LABE</t>
  </si>
  <si>
    <t>KANKAN</t>
  </si>
  <si>
    <t>KOUROUSSA</t>
  </si>
  <si>
    <t>SIGUIRI</t>
  </si>
  <si>
    <t>MANDIANA</t>
  </si>
  <si>
    <t>KEROUANE</t>
  </si>
  <si>
    <t>TOTAL R A KANKAN</t>
  </si>
  <si>
    <t xml:space="preserve">FARANAH </t>
  </si>
  <si>
    <t>KISSIDOU</t>
  </si>
  <si>
    <t>DABOLA</t>
  </si>
  <si>
    <t>DINGUIRAYE</t>
  </si>
  <si>
    <t>TOTAL R A FARANAH</t>
  </si>
  <si>
    <t>N'ZEREKORE</t>
  </si>
  <si>
    <t>GUECKEDOU</t>
  </si>
  <si>
    <t>MACENTA</t>
  </si>
  <si>
    <t>LOLA</t>
  </si>
  <si>
    <t>BEYLA</t>
  </si>
  <si>
    <t>YOMOU</t>
  </si>
  <si>
    <t>TOTAL R A N'ZEREKORE</t>
  </si>
  <si>
    <t>KALOUM</t>
  </si>
  <si>
    <t>DIXINN</t>
  </si>
  <si>
    <t>MATAM</t>
  </si>
  <si>
    <t>MATOTO</t>
  </si>
  <si>
    <t>RATOMA</t>
  </si>
  <si>
    <t>ZONE SPECIALE CONAKRY</t>
  </si>
  <si>
    <t>Total National</t>
  </si>
  <si>
    <t>NBRE de BV</t>
  </si>
  <si>
    <t>SIERRA LEONE</t>
  </si>
  <si>
    <t>LIBERIA</t>
  </si>
  <si>
    <t>COTE D'IVOIRE</t>
  </si>
  <si>
    <t>ANGOLA</t>
  </si>
  <si>
    <t>GABON</t>
  </si>
  <si>
    <t>GUINEE BISSAO</t>
  </si>
  <si>
    <t>SANEGAL</t>
  </si>
  <si>
    <t>MAROC</t>
  </si>
  <si>
    <t>GAMBIE</t>
  </si>
  <si>
    <t>NIGERIA</t>
  </si>
  <si>
    <t>PAYS BAS</t>
  </si>
  <si>
    <t>Allemagne</t>
  </si>
  <si>
    <t>Espagne</t>
  </si>
  <si>
    <t>Belgique</t>
  </si>
  <si>
    <t>France</t>
  </si>
  <si>
    <t>NEW YORK</t>
  </si>
  <si>
    <t>WASHINGTON</t>
  </si>
  <si>
    <t>TOTAL EXTERIEUR</t>
  </si>
  <si>
    <t>TOTAL Général</t>
  </si>
  <si>
    <t>AMBASSADES ET CONSULATS</t>
  </si>
  <si>
    <t>NBRE DE CARTES EL RECUS</t>
  </si>
  <si>
    <t xml:space="preserve">   </t>
  </si>
  <si>
    <t>(Taux de distribution en %)</t>
  </si>
  <si>
    <t>OBERVATIONS</t>
  </si>
  <si>
    <t>ETAT D'AVANCEMENT DE L'OPERATION DE DISTRIBUTION DES CARTES ELECTEURS  A LA DATE DU 10 OCTOBRE 2015 à 15 heures 00</t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</si>
</sst>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3" fontId="0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3" fontId="0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top"/>
    </xf>
    <xf numFmtId="3" fontId="7" fillId="2" borderId="2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top"/>
    </xf>
    <xf numFmtId="3" fontId="2" fillId="2" borderId="2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left" vertical="center"/>
    </xf>
    <xf numFmtId="0" fontId="3" fillId="0" borderId="2" xfId="0" applyFont="1" applyBorder="1"/>
    <xf numFmtId="0" fontId="3" fillId="2" borderId="2" xfId="0" applyFont="1" applyFill="1" applyBorder="1"/>
    <xf numFmtId="0" fontId="3" fillId="0" borderId="2" xfId="0" applyFont="1" applyBorder="1" applyAlignment="1">
      <alignment wrapText="1"/>
    </xf>
    <xf numFmtId="3" fontId="0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3" fontId="12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0" fontId="12" fillId="0" borderId="3" xfId="0" applyNumberFormat="1" applyFont="1" applyBorder="1" applyAlignment="1">
      <alignment horizontal="center" vertical="center"/>
    </xf>
    <xf numFmtId="0" fontId="13" fillId="0" borderId="2" xfId="0" applyFont="1" applyBorder="1"/>
    <xf numFmtId="0" fontId="12" fillId="0" borderId="2" xfId="0" applyFont="1" applyBorder="1" applyAlignment="1">
      <alignment vertical="center"/>
    </xf>
    <xf numFmtId="3" fontId="11" fillId="2" borderId="2" xfId="0" applyNumberFormat="1" applyFont="1" applyFill="1" applyBorder="1" applyAlignment="1">
      <alignment horizontal="center" vertical="center"/>
    </xf>
    <xf numFmtId="10" fontId="11" fillId="2" borderId="3" xfId="0" applyNumberFormat="1" applyFont="1" applyFill="1" applyBorder="1" applyAlignment="1">
      <alignment horizontal="center" vertical="center"/>
    </xf>
    <xf numFmtId="0" fontId="13" fillId="2" borderId="2" xfId="0" applyFont="1" applyFill="1" applyBorder="1"/>
    <xf numFmtId="3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0" fontId="12" fillId="0" borderId="1" xfId="0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355600</xdr:colOff>
      <xdr:row>1</xdr:row>
      <xdr:rowOff>130174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61595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355600</xdr:colOff>
      <xdr:row>1</xdr:row>
      <xdr:rowOff>149224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612775" cy="539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I77"/>
  <sheetViews>
    <sheetView view="pageBreakPreview" topLeftCell="A34" zoomScale="150" zoomScaleSheetLayoutView="150" workbookViewId="0">
      <selection activeCell="A34" sqref="A1:XFD1048576"/>
    </sheetView>
  </sheetViews>
  <sheetFormatPr baseColWidth="10" defaultRowHeight="14.4"/>
  <cols>
    <col min="1" max="1" width="4.6640625" style="1" customWidth="1"/>
    <col min="2" max="2" width="14.33203125" style="1" customWidth="1"/>
    <col min="3" max="3" width="10.88671875" style="1" customWidth="1"/>
    <col min="4" max="4" width="11.5546875" style="1" customWidth="1"/>
    <col min="5" max="5" width="16.33203125" style="1" customWidth="1"/>
    <col min="6" max="6" width="11" style="1" customWidth="1"/>
    <col min="7" max="7" width="12.33203125" style="1" customWidth="1"/>
    <col min="8" max="8" width="11.5546875" style="1" customWidth="1"/>
    <col min="9" max="9" width="12.6640625" style="1" customWidth="1"/>
    <col min="10" max="258" width="11.44140625" style="1"/>
    <col min="259" max="259" width="4.109375" style="1" customWidth="1"/>
    <col min="260" max="260" width="24.88671875" style="1" customWidth="1"/>
    <col min="261" max="261" width="15.33203125" style="1" customWidth="1"/>
    <col min="262" max="262" width="14.6640625" style="1" customWidth="1"/>
    <col min="263" max="263" width="16" style="1" customWidth="1"/>
    <col min="264" max="264" width="16.5546875" style="1" customWidth="1"/>
    <col min="265" max="514" width="11.44140625" style="1"/>
    <col min="515" max="515" width="4.109375" style="1" customWidth="1"/>
    <col min="516" max="516" width="24.88671875" style="1" customWidth="1"/>
    <col min="517" max="517" width="15.33203125" style="1" customWidth="1"/>
    <col min="518" max="518" width="14.6640625" style="1" customWidth="1"/>
    <col min="519" max="519" width="16" style="1" customWidth="1"/>
    <col min="520" max="520" width="16.5546875" style="1" customWidth="1"/>
    <col min="521" max="770" width="11.44140625" style="1"/>
    <col min="771" max="771" width="4.109375" style="1" customWidth="1"/>
    <col min="772" max="772" width="24.88671875" style="1" customWidth="1"/>
    <col min="773" max="773" width="15.33203125" style="1" customWidth="1"/>
    <col min="774" max="774" width="14.6640625" style="1" customWidth="1"/>
    <col min="775" max="775" width="16" style="1" customWidth="1"/>
    <col min="776" max="776" width="16.5546875" style="1" customWidth="1"/>
    <col min="777" max="1026" width="11.44140625" style="1"/>
    <col min="1027" max="1027" width="4.109375" style="1" customWidth="1"/>
    <col min="1028" max="1028" width="24.88671875" style="1" customWidth="1"/>
    <col min="1029" max="1029" width="15.33203125" style="1" customWidth="1"/>
    <col min="1030" max="1030" width="14.6640625" style="1" customWidth="1"/>
    <col min="1031" max="1031" width="16" style="1" customWidth="1"/>
    <col min="1032" max="1032" width="16.5546875" style="1" customWidth="1"/>
    <col min="1033" max="1282" width="11.44140625" style="1"/>
    <col min="1283" max="1283" width="4.109375" style="1" customWidth="1"/>
    <col min="1284" max="1284" width="24.88671875" style="1" customWidth="1"/>
    <col min="1285" max="1285" width="15.33203125" style="1" customWidth="1"/>
    <col min="1286" max="1286" width="14.6640625" style="1" customWidth="1"/>
    <col min="1287" max="1287" width="16" style="1" customWidth="1"/>
    <col min="1288" max="1288" width="16.5546875" style="1" customWidth="1"/>
    <col min="1289" max="1538" width="11.44140625" style="1"/>
    <col min="1539" max="1539" width="4.109375" style="1" customWidth="1"/>
    <col min="1540" max="1540" width="24.88671875" style="1" customWidth="1"/>
    <col min="1541" max="1541" width="15.33203125" style="1" customWidth="1"/>
    <col min="1542" max="1542" width="14.6640625" style="1" customWidth="1"/>
    <col min="1543" max="1543" width="16" style="1" customWidth="1"/>
    <col min="1544" max="1544" width="16.5546875" style="1" customWidth="1"/>
    <col min="1545" max="1794" width="11.44140625" style="1"/>
    <col min="1795" max="1795" width="4.109375" style="1" customWidth="1"/>
    <col min="1796" max="1796" width="24.88671875" style="1" customWidth="1"/>
    <col min="1797" max="1797" width="15.33203125" style="1" customWidth="1"/>
    <col min="1798" max="1798" width="14.6640625" style="1" customWidth="1"/>
    <col min="1799" max="1799" width="16" style="1" customWidth="1"/>
    <col min="1800" max="1800" width="16.5546875" style="1" customWidth="1"/>
    <col min="1801" max="2050" width="11.44140625" style="1"/>
    <col min="2051" max="2051" width="4.109375" style="1" customWidth="1"/>
    <col min="2052" max="2052" width="24.88671875" style="1" customWidth="1"/>
    <col min="2053" max="2053" width="15.33203125" style="1" customWidth="1"/>
    <col min="2054" max="2054" width="14.6640625" style="1" customWidth="1"/>
    <col min="2055" max="2055" width="16" style="1" customWidth="1"/>
    <col min="2056" max="2056" width="16.5546875" style="1" customWidth="1"/>
    <col min="2057" max="2306" width="11.44140625" style="1"/>
    <col min="2307" max="2307" width="4.109375" style="1" customWidth="1"/>
    <col min="2308" max="2308" width="24.88671875" style="1" customWidth="1"/>
    <col min="2309" max="2309" width="15.33203125" style="1" customWidth="1"/>
    <col min="2310" max="2310" width="14.6640625" style="1" customWidth="1"/>
    <col min="2311" max="2311" width="16" style="1" customWidth="1"/>
    <col min="2312" max="2312" width="16.5546875" style="1" customWidth="1"/>
    <col min="2313" max="2562" width="11.44140625" style="1"/>
    <col min="2563" max="2563" width="4.109375" style="1" customWidth="1"/>
    <col min="2564" max="2564" width="24.88671875" style="1" customWidth="1"/>
    <col min="2565" max="2565" width="15.33203125" style="1" customWidth="1"/>
    <col min="2566" max="2566" width="14.6640625" style="1" customWidth="1"/>
    <col min="2567" max="2567" width="16" style="1" customWidth="1"/>
    <col min="2568" max="2568" width="16.5546875" style="1" customWidth="1"/>
    <col min="2569" max="2818" width="11.44140625" style="1"/>
    <col min="2819" max="2819" width="4.109375" style="1" customWidth="1"/>
    <col min="2820" max="2820" width="24.88671875" style="1" customWidth="1"/>
    <col min="2821" max="2821" width="15.33203125" style="1" customWidth="1"/>
    <col min="2822" max="2822" width="14.6640625" style="1" customWidth="1"/>
    <col min="2823" max="2823" width="16" style="1" customWidth="1"/>
    <col min="2824" max="2824" width="16.5546875" style="1" customWidth="1"/>
    <col min="2825" max="3074" width="11.44140625" style="1"/>
    <col min="3075" max="3075" width="4.109375" style="1" customWidth="1"/>
    <col min="3076" max="3076" width="24.88671875" style="1" customWidth="1"/>
    <col min="3077" max="3077" width="15.33203125" style="1" customWidth="1"/>
    <col min="3078" max="3078" width="14.6640625" style="1" customWidth="1"/>
    <col min="3079" max="3079" width="16" style="1" customWidth="1"/>
    <col min="3080" max="3080" width="16.5546875" style="1" customWidth="1"/>
    <col min="3081" max="3330" width="11.44140625" style="1"/>
    <col min="3331" max="3331" width="4.109375" style="1" customWidth="1"/>
    <col min="3332" max="3332" width="24.88671875" style="1" customWidth="1"/>
    <col min="3333" max="3333" width="15.33203125" style="1" customWidth="1"/>
    <col min="3334" max="3334" width="14.6640625" style="1" customWidth="1"/>
    <col min="3335" max="3335" width="16" style="1" customWidth="1"/>
    <col min="3336" max="3336" width="16.5546875" style="1" customWidth="1"/>
    <col min="3337" max="3586" width="11.44140625" style="1"/>
    <col min="3587" max="3587" width="4.109375" style="1" customWidth="1"/>
    <col min="3588" max="3588" width="24.88671875" style="1" customWidth="1"/>
    <col min="3589" max="3589" width="15.33203125" style="1" customWidth="1"/>
    <col min="3590" max="3590" width="14.6640625" style="1" customWidth="1"/>
    <col min="3591" max="3591" width="16" style="1" customWidth="1"/>
    <col min="3592" max="3592" width="16.5546875" style="1" customWidth="1"/>
    <col min="3593" max="3842" width="11.44140625" style="1"/>
    <col min="3843" max="3843" width="4.109375" style="1" customWidth="1"/>
    <col min="3844" max="3844" width="24.88671875" style="1" customWidth="1"/>
    <col min="3845" max="3845" width="15.33203125" style="1" customWidth="1"/>
    <col min="3846" max="3846" width="14.6640625" style="1" customWidth="1"/>
    <col min="3847" max="3847" width="16" style="1" customWidth="1"/>
    <col min="3848" max="3848" width="16.5546875" style="1" customWidth="1"/>
    <col min="3849" max="4098" width="11.44140625" style="1"/>
    <col min="4099" max="4099" width="4.109375" style="1" customWidth="1"/>
    <col min="4100" max="4100" width="24.88671875" style="1" customWidth="1"/>
    <col min="4101" max="4101" width="15.33203125" style="1" customWidth="1"/>
    <col min="4102" max="4102" width="14.6640625" style="1" customWidth="1"/>
    <col min="4103" max="4103" width="16" style="1" customWidth="1"/>
    <col min="4104" max="4104" width="16.5546875" style="1" customWidth="1"/>
    <col min="4105" max="4354" width="11.44140625" style="1"/>
    <col min="4355" max="4355" width="4.109375" style="1" customWidth="1"/>
    <col min="4356" max="4356" width="24.88671875" style="1" customWidth="1"/>
    <col min="4357" max="4357" width="15.33203125" style="1" customWidth="1"/>
    <col min="4358" max="4358" width="14.6640625" style="1" customWidth="1"/>
    <col min="4359" max="4359" width="16" style="1" customWidth="1"/>
    <col min="4360" max="4360" width="16.5546875" style="1" customWidth="1"/>
    <col min="4361" max="4610" width="11.44140625" style="1"/>
    <col min="4611" max="4611" width="4.109375" style="1" customWidth="1"/>
    <col min="4612" max="4612" width="24.88671875" style="1" customWidth="1"/>
    <col min="4613" max="4613" width="15.33203125" style="1" customWidth="1"/>
    <col min="4614" max="4614" width="14.6640625" style="1" customWidth="1"/>
    <col min="4615" max="4615" width="16" style="1" customWidth="1"/>
    <col min="4616" max="4616" width="16.5546875" style="1" customWidth="1"/>
    <col min="4617" max="4866" width="11.44140625" style="1"/>
    <col min="4867" max="4867" width="4.109375" style="1" customWidth="1"/>
    <col min="4868" max="4868" width="24.88671875" style="1" customWidth="1"/>
    <col min="4869" max="4869" width="15.33203125" style="1" customWidth="1"/>
    <col min="4870" max="4870" width="14.6640625" style="1" customWidth="1"/>
    <col min="4871" max="4871" width="16" style="1" customWidth="1"/>
    <col min="4872" max="4872" width="16.5546875" style="1" customWidth="1"/>
    <col min="4873" max="5122" width="11.44140625" style="1"/>
    <col min="5123" max="5123" width="4.109375" style="1" customWidth="1"/>
    <col min="5124" max="5124" width="24.88671875" style="1" customWidth="1"/>
    <col min="5125" max="5125" width="15.33203125" style="1" customWidth="1"/>
    <col min="5126" max="5126" width="14.6640625" style="1" customWidth="1"/>
    <col min="5127" max="5127" width="16" style="1" customWidth="1"/>
    <col min="5128" max="5128" width="16.5546875" style="1" customWidth="1"/>
    <col min="5129" max="5378" width="11.44140625" style="1"/>
    <col min="5379" max="5379" width="4.109375" style="1" customWidth="1"/>
    <col min="5380" max="5380" width="24.88671875" style="1" customWidth="1"/>
    <col min="5381" max="5381" width="15.33203125" style="1" customWidth="1"/>
    <col min="5382" max="5382" width="14.6640625" style="1" customWidth="1"/>
    <col min="5383" max="5383" width="16" style="1" customWidth="1"/>
    <col min="5384" max="5384" width="16.5546875" style="1" customWidth="1"/>
    <col min="5385" max="5634" width="11.44140625" style="1"/>
    <col min="5635" max="5635" width="4.109375" style="1" customWidth="1"/>
    <col min="5636" max="5636" width="24.88671875" style="1" customWidth="1"/>
    <col min="5637" max="5637" width="15.33203125" style="1" customWidth="1"/>
    <col min="5638" max="5638" width="14.6640625" style="1" customWidth="1"/>
    <col min="5639" max="5639" width="16" style="1" customWidth="1"/>
    <col min="5640" max="5640" width="16.5546875" style="1" customWidth="1"/>
    <col min="5641" max="5890" width="11.44140625" style="1"/>
    <col min="5891" max="5891" width="4.109375" style="1" customWidth="1"/>
    <col min="5892" max="5892" width="24.88671875" style="1" customWidth="1"/>
    <col min="5893" max="5893" width="15.33203125" style="1" customWidth="1"/>
    <col min="5894" max="5894" width="14.6640625" style="1" customWidth="1"/>
    <col min="5895" max="5895" width="16" style="1" customWidth="1"/>
    <col min="5896" max="5896" width="16.5546875" style="1" customWidth="1"/>
    <col min="5897" max="6146" width="11.44140625" style="1"/>
    <col min="6147" max="6147" width="4.109375" style="1" customWidth="1"/>
    <col min="6148" max="6148" width="24.88671875" style="1" customWidth="1"/>
    <col min="6149" max="6149" width="15.33203125" style="1" customWidth="1"/>
    <col min="6150" max="6150" width="14.6640625" style="1" customWidth="1"/>
    <col min="6151" max="6151" width="16" style="1" customWidth="1"/>
    <col min="6152" max="6152" width="16.5546875" style="1" customWidth="1"/>
    <col min="6153" max="6402" width="11.44140625" style="1"/>
    <col min="6403" max="6403" width="4.109375" style="1" customWidth="1"/>
    <col min="6404" max="6404" width="24.88671875" style="1" customWidth="1"/>
    <col min="6405" max="6405" width="15.33203125" style="1" customWidth="1"/>
    <col min="6406" max="6406" width="14.6640625" style="1" customWidth="1"/>
    <col min="6407" max="6407" width="16" style="1" customWidth="1"/>
    <col min="6408" max="6408" width="16.5546875" style="1" customWidth="1"/>
    <col min="6409" max="6658" width="11.44140625" style="1"/>
    <col min="6659" max="6659" width="4.109375" style="1" customWidth="1"/>
    <col min="6660" max="6660" width="24.88671875" style="1" customWidth="1"/>
    <col min="6661" max="6661" width="15.33203125" style="1" customWidth="1"/>
    <col min="6662" max="6662" width="14.6640625" style="1" customWidth="1"/>
    <col min="6663" max="6663" width="16" style="1" customWidth="1"/>
    <col min="6664" max="6664" width="16.5546875" style="1" customWidth="1"/>
    <col min="6665" max="6914" width="11.44140625" style="1"/>
    <col min="6915" max="6915" width="4.109375" style="1" customWidth="1"/>
    <col min="6916" max="6916" width="24.88671875" style="1" customWidth="1"/>
    <col min="6917" max="6917" width="15.33203125" style="1" customWidth="1"/>
    <col min="6918" max="6918" width="14.6640625" style="1" customWidth="1"/>
    <col min="6919" max="6919" width="16" style="1" customWidth="1"/>
    <col min="6920" max="6920" width="16.5546875" style="1" customWidth="1"/>
    <col min="6921" max="7170" width="11.44140625" style="1"/>
    <col min="7171" max="7171" width="4.109375" style="1" customWidth="1"/>
    <col min="7172" max="7172" width="24.88671875" style="1" customWidth="1"/>
    <col min="7173" max="7173" width="15.33203125" style="1" customWidth="1"/>
    <col min="7174" max="7174" width="14.6640625" style="1" customWidth="1"/>
    <col min="7175" max="7175" width="16" style="1" customWidth="1"/>
    <col min="7176" max="7176" width="16.5546875" style="1" customWidth="1"/>
    <col min="7177" max="7426" width="11.44140625" style="1"/>
    <col min="7427" max="7427" width="4.109375" style="1" customWidth="1"/>
    <col min="7428" max="7428" width="24.88671875" style="1" customWidth="1"/>
    <col min="7429" max="7429" width="15.33203125" style="1" customWidth="1"/>
    <col min="7430" max="7430" width="14.6640625" style="1" customWidth="1"/>
    <col min="7431" max="7431" width="16" style="1" customWidth="1"/>
    <col min="7432" max="7432" width="16.5546875" style="1" customWidth="1"/>
    <col min="7433" max="7682" width="11.44140625" style="1"/>
    <col min="7683" max="7683" width="4.109375" style="1" customWidth="1"/>
    <col min="7684" max="7684" width="24.88671875" style="1" customWidth="1"/>
    <col min="7685" max="7685" width="15.33203125" style="1" customWidth="1"/>
    <col min="7686" max="7686" width="14.6640625" style="1" customWidth="1"/>
    <col min="7687" max="7687" width="16" style="1" customWidth="1"/>
    <col min="7688" max="7688" width="16.5546875" style="1" customWidth="1"/>
    <col min="7689" max="7938" width="11.44140625" style="1"/>
    <col min="7939" max="7939" width="4.109375" style="1" customWidth="1"/>
    <col min="7940" max="7940" width="24.88671875" style="1" customWidth="1"/>
    <col min="7941" max="7941" width="15.33203125" style="1" customWidth="1"/>
    <col min="7942" max="7942" width="14.6640625" style="1" customWidth="1"/>
    <col min="7943" max="7943" width="16" style="1" customWidth="1"/>
    <col min="7944" max="7944" width="16.5546875" style="1" customWidth="1"/>
    <col min="7945" max="8194" width="11.44140625" style="1"/>
    <col min="8195" max="8195" width="4.109375" style="1" customWidth="1"/>
    <col min="8196" max="8196" width="24.88671875" style="1" customWidth="1"/>
    <col min="8197" max="8197" width="15.33203125" style="1" customWidth="1"/>
    <col min="8198" max="8198" width="14.6640625" style="1" customWidth="1"/>
    <col min="8199" max="8199" width="16" style="1" customWidth="1"/>
    <col min="8200" max="8200" width="16.5546875" style="1" customWidth="1"/>
    <col min="8201" max="8450" width="11.44140625" style="1"/>
    <col min="8451" max="8451" width="4.109375" style="1" customWidth="1"/>
    <col min="8452" max="8452" width="24.88671875" style="1" customWidth="1"/>
    <col min="8453" max="8453" width="15.33203125" style="1" customWidth="1"/>
    <col min="8454" max="8454" width="14.6640625" style="1" customWidth="1"/>
    <col min="8455" max="8455" width="16" style="1" customWidth="1"/>
    <col min="8456" max="8456" width="16.5546875" style="1" customWidth="1"/>
    <col min="8457" max="8706" width="11.44140625" style="1"/>
    <col min="8707" max="8707" width="4.109375" style="1" customWidth="1"/>
    <col min="8708" max="8708" width="24.88671875" style="1" customWidth="1"/>
    <col min="8709" max="8709" width="15.33203125" style="1" customWidth="1"/>
    <col min="8710" max="8710" width="14.6640625" style="1" customWidth="1"/>
    <col min="8711" max="8711" width="16" style="1" customWidth="1"/>
    <col min="8712" max="8712" width="16.5546875" style="1" customWidth="1"/>
    <col min="8713" max="8962" width="11.44140625" style="1"/>
    <col min="8963" max="8963" width="4.109375" style="1" customWidth="1"/>
    <col min="8964" max="8964" width="24.88671875" style="1" customWidth="1"/>
    <col min="8965" max="8965" width="15.33203125" style="1" customWidth="1"/>
    <col min="8966" max="8966" width="14.6640625" style="1" customWidth="1"/>
    <col min="8967" max="8967" width="16" style="1" customWidth="1"/>
    <col min="8968" max="8968" width="16.5546875" style="1" customWidth="1"/>
    <col min="8969" max="9218" width="11.44140625" style="1"/>
    <col min="9219" max="9219" width="4.109375" style="1" customWidth="1"/>
    <col min="9220" max="9220" width="24.88671875" style="1" customWidth="1"/>
    <col min="9221" max="9221" width="15.33203125" style="1" customWidth="1"/>
    <col min="9222" max="9222" width="14.6640625" style="1" customWidth="1"/>
    <col min="9223" max="9223" width="16" style="1" customWidth="1"/>
    <col min="9224" max="9224" width="16.5546875" style="1" customWidth="1"/>
    <col min="9225" max="9474" width="11.44140625" style="1"/>
    <col min="9475" max="9475" width="4.109375" style="1" customWidth="1"/>
    <col min="9476" max="9476" width="24.88671875" style="1" customWidth="1"/>
    <col min="9477" max="9477" width="15.33203125" style="1" customWidth="1"/>
    <col min="9478" max="9478" width="14.6640625" style="1" customWidth="1"/>
    <col min="9479" max="9479" width="16" style="1" customWidth="1"/>
    <col min="9480" max="9480" width="16.5546875" style="1" customWidth="1"/>
    <col min="9481" max="9730" width="11.44140625" style="1"/>
    <col min="9731" max="9731" width="4.109375" style="1" customWidth="1"/>
    <col min="9732" max="9732" width="24.88671875" style="1" customWidth="1"/>
    <col min="9733" max="9733" width="15.33203125" style="1" customWidth="1"/>
    <col min="9734" max="9734" width="14.6640625" style="1" customWidth="1"/>
    <col min="9735" max="9735" width="16" style="1" customWidth="1"/>
    <col min="9736" max="9736" width="16.5546875" style="1" customWidth="1"/>
    <col min="9737" max="9986" width="11.44140625" style="1"/>
    <col min="9987" max="9987" width="4.109375" style="1" customWidth="1"/>
    <col min="9988" max="9988" width="24.88671875" style="1" customWidth="1"/>
    <col min="9989" max="9989" width="15.33203125" style="1" customWidth="1"/>
    <col min="9990" max="9990" width="14.6640625" style="1" customWidth="1"/>
    <col min="9991" max="9991" width="16" style="1" customWidth="1"/>
    <col min="9992" max="9992" width="16.5546875" style="1" customWidth="1"/>
    <col min="9993" max="10242" width="11.44140625" style="1"/>
    <col min="10243" max="10243" width="4.109375" style="1" customWidth="1"/>
    <col min="10244" max="10244" width="24.88671875" style="1" customWidth="1"/>
    <col min="10245" max="10245" width="15.33203125" style="1" customWidth="1"/>
    <col min="10246" max="10246" width="14.6640625" style="1" customWidth="1"/>
    <col min="10247" max="10247" width="16" style="1" customWidth="1"/>
    <col min="10248" max="10248" width="16.5546875" style="1" customWidth="1"/>
    <col min="10249" max="10498" width="11.44140625" style="1"/>
    <col min="10499" max="10499" width="4.109375" style="1" customWidth="1"/>
    <col min="10500" max="10500" width="24.88671875" style="1" customWidth="1"/>
    <col min="10501" max="10501" width="15.33203125" style="1" customWidth="1"/>
    <col min="10502" max="10502" width="14.6640625" style="1" customWidth="1"/>
    <col min="10503" max="10503" width="16" style="1" customWidth="1"/>
    <col min="10504" max="10504" width="16.5546875" style="1" customWidth="1"/>
    <col min="10505" max="10754" width="11.44140625" style="1"/>
    <col min="10755" max="10755" width="4.109375" style="1" customWidth="1"/>
    <col min="10756" max="10756" width="24.88671875" style="1" customWidth="1"/>
    <col min="10757" max="10757" width="15.33203125" style="1" customWidth="1"/>
    <col min="10758" max="10758" width="14.6640625" style="1" customWidth="1"/>
    <col min="10759" max="10759" width="16" style="1" customWidth="1"/>
    <col min="10760" max="10760" width="16.5546875" style="1" customWidth="1"/>
    <col min="10761" max="11010" width="11.44140625" style="1"/>
    <col min="11011" max="11011" width="4.109375" style="1" customWidth="1"/>
    <col min="11012" max="11012" width="24.88671875" style="1" customWidth="1"/>
    <col min="11013" max="11013" width="15.33203125" style="1" customWidth="1"/>
    <col min="11014" max="11014" width="14.6640625" style="1" customWidth="1"/>
    <col min="11015" max="11015" width="16" style="1" customWidth="1"/>
    <col min="11016" max="11016" width="16.5546875" style="1" customWidth="1"/>
    <col min="11017" max="11266" width="11.44140625" style="1"/>
    <col min="11267" max="11267" width="4.109375" style="1" customWidth="1"/>
    <col min="11268" max="11268" width="24.88671875" style="1" customWidth="1"/>
    <col min="11269" max="11269" width="15.33203125" style="1" customWidth="1"/>
    <col min="11270" max="11270" width="14.6640625" style="1" customWidth="1"/>
    <col min="11271" max="11271" width="16" style="1" customWidth="1"/>
    <col min="11272" max="11272" width="16.5546875" style="1" customWidth="1"/>
    <col min="11273" max="11522" width="11.44140625" style="1"/>
    <col min="11523" max="11523" width="4.109375" style="1" customWidth="1"/>
    <col min="11524" max="11524" width="24.88671875" style="1" customWidth="1"/>
    <col min="11525" max="11525" width="15.33203125" style="1" customWidth="1"/>
    <col min="11526" max="11526" width="14.6640625" style="1" customWidth="1"/>
    <col min="11527" max="11527" width="16" style="1" customWidth="1"/>
    <col min="11528" max="11528" width="16.5546875" style="1" customWidth="1"/>
    <col min="11529" max="11778" width="11.44140625" style="1"/>
    <col min="11779" max="11779" width="4.109375" style="1" customWidth="1"/>
    <col min="11780" max="11780" width="24.88671875" style="1" customWidth="1"/>
    <col min="11781" max="11781" width="15.33203125" style="1" customWidth="1"/>
    <col min="11782" max="11782" width="14.6640625" style="1" customWidth="1"/>
    <col min="11783" max="11783" width="16" style="1" customWidth="1"/>
    <col min="11784" max="11784" width="16.5546875" style="1" customWidth="1"/>
    <col min="11785" max="12034" width="11.44140625" style="1"/>
    <col min="12035" max="12035" width="4.109375" style="1" customWidth="1"/>
    <col min="12036" max="12036" width="24.88671875" style="1" customWidth="1"/>
    <col min="12037" max="12037" width="15.33203125" style="1" customWidth="1"/>
    <col min="12038" max="12038" width="14.6640625" style="1" customWidth="1"/>
    <col min="12039" max="12039" width="16" style="1" customWidth="1"/>
    <col min="12040" max="12040" width="16.5546875" style="1" customWidth="1"/>
    <col min="12041" max="12290" width="11.44140625" style="1"/>
    <col min="12291" max="12291" width="4.109375" style="1" customWidth="1"/>
    <col min="12292" max="12292" width="24.88671875" style="1" customWidth="1"/>
    <col min="12293" max="12293" width="15.33203125" style="1" customWidth="1"/>
    <col min="12294" max="12294" width="14.6640625" style="1" customWidth="1"/>
    <col min="12295" max="12295" width="16" style="1" customWidth="1"/>
    <col min="12296" max="12296" width="16.5546875" style="1" customWidth="1"/>
    <col min="12297" max="12546" width="11.44140625" style="1"/>
    <col min="12547" max="12547" width="4.109375" style="1" customWidth="1"/>
    <col min="12548" max="12548" width="24.88671875" style="1" customWidth="1"/>
    <col min="12549" max="12549" width="15.33203125" style="1" customWidth="1"/>
    <col min="12550" max="12550" width="14.6640625" style="1" customWidth="1"/>
    <col min="12551" max="12551" width="16" style="1" customWidth="1"/>
    <col min="12552" max="12552" width="16.5546875" style="1" customWidth="1"/>
    <col min="12553" max="12802" width="11.44140625" style="1"/>
    <col min="12803" max="12803" width="4.109375" style="1" customWidth="1"/>
    <col min="12804" max="12804" width="24.88671875" style="1" customWidth="1"/>
    <col min="12805" max="12805" width="15.33203125" style="1" customWidth="1"/>
    <col min="12806" max="12806" width="14.6640625" style="1" customWidth="1"/>
    <col min="12807" max="12807" width="16" style="1" customWidth="1"/>
    <col min="12808" max="12808" width="16.5546875" style="1" customWidth="1"/>
    <col min="12809" max="13058" width="11.44140625" style="1"/>
    <col min="13059" max="13059" width="4.109375" style="1" customWidth="1"/>
    <col min="13060" max="13060" width="24.88671875" style="1" customWidth="1"/>
    <col min="13061" max="13061" width="15.33203125" style="1" customWidth="1"/>
    <col min="13062" max="13062" width="14.6640625" style="1" customWidth="1"/>
    <col min="13063" max="13063" width="16" style="1" customWidth="1"/>
    <col min="13064" max="13064" width="16.5546875" style="1" customWidth="1"/>
    <col min="13065" max="13314" width="11.44140625" style="1"/>
    <col min="13315" max="13315" width="4.109375" style="1" customWidth="1"/>
    <col min="13316" max="13316" width="24.88671875" style="1" customWidth="1"/>
    <col min="13317" max="13317" width="15.33203125" style="1" customWidth="1"/>
    <col min="13318" max="13318" width="14.6640625" style="1" customWidth="1"/>
    <col min="13319" max="13319" width="16" style="1" customWidth="1"/>
    <col min="13320" max="13320" width="16.5546875" style="1" customWidth="1"/>
    <col min="13321" max="13570" width="11.44140625" style="1"/>
    <col min="13571" max="13571" width="4.109375" style="1" customWidth="1"/>
    <col min="13572" max="13572" width="24.88671875" style="1" customWidth="1"/>
    <col min="13573" max="13573" width="15.33203125" style="1" customWidth="1"/>
    <col min="13574" max="13574" width="14.6640625" style="1" customWidth="1"/>
    <col min="13575" max="13575" width="16" style="1" customWidth="1"/>
    <col min="13576" max="13576" width="16.5546875" style="1" customWidth="1"/>
    <col min="13577" max="13826" width="11.44140625" style="1"/>
    <col min="13827" max="13827" width="4.109375" style="1" customWidth="1"/>
    <col min="13828" max="13828" width="24.88671875" style="1" customWidth="1"/>
    <col min="13829" max="13829" width="15.33203125" style="1" customWidth="1"/>
    <col min="13830" max="13830" width="14.6640625" style="1" customWidth="1"/>
    <col min="13831" max="13831" width="16" style="1" customWidth="1"/>
    <col min="13832" max="13832" width="16.5546875" style="1" customWidth="1"/>
    <col min="13833" max="14082" width="11.44140625" style="1"/>
    <col min="14083" max="14083" width="4.109375" style="1" customWidth="1"/>
    <col min="14084" max="14084" width="24.88671875" style="1" customWidth="1"/>
    <col min="14085" max="14085" width="15.33203125" style="1" customWidth="1"/>
    <col min="14086" max="14086" width="14.6640625" style="1" customWidth="1"/>
    <col min="14087" max="14087" width="16" style="1" customWidth="1"/>
    <col min="14088" max="14088" width="16.5546875" style="1" customWidth="1"/>
    <col min="14089" max="14338" width="11.44140625" style="1"/>
    <col min="14339" max="14339" width="4.109375" style="1" customWidth="1"/>
    <col min="14340" max="14340" width="24.88671875" style="1" customWidth="1"/>
    <col min="14341" max="14341" width="15.33203125" style="1" customWidth="1"/>
    <col min="14342" max="14342" width="14.6640625" style="1" customWidth="1"/>
    <col min="14343" max="14343" width="16" style="1" customWidth="1"/>
    <col min="14344" max="14344" width="16.5546875" style="1" customWidth="1"/>
    <col min="14345" max="14594" width="11.44140625" style="1"/>
    <col min="14595" max="14595" width="4.109375" style="1" customWidth="1"/>
    <col min="14596" max="14596" width="24.88671875" style="1" customWidth="1"/>
    <col min="14597" max="14597" width="15.33203125" style="1" customWidth="1"/>
    <col min="14598" max="14598" width="14.6640625" style="1" customWidth="1"/>
    <col min="14599" max="14599" width="16" style="1" customWidth="1"/>
    <col min="14600" max="14600" width="16.5546875" style="1" customWidth="1"/>
    <col min="14601" max="14850" width="11.44140625" style="1"/>
    <col min="14851" max="14851" width="4.109375" style="1" customWidth="1"/>
    <col min="14852" max="14852" width="24.88671875" style="1" customWidth="1"/>
    <col min="14853" max="14853" width="15.33203125" style="1" customWidth="1"/>
    <col min="14854" max="14854" width="14.6640625" style="1" customWidth="1"/>
    <col min="14855" max="14855" width="16" style="1" customWidth="1"/>
    <col min="14856" max="14856" width="16.5546875" style="1" customWidth="1"/>
    <col min="14857" max="15106" width="11.44140625" style="1"/>
    <col min="15107" max="15107" width="4.109375" style="1" customWidth="1"/>
    <col min="15108" max="15108" width="24.88671875" style="1" customWidth="1"/>
    <col min="15109" max="15109" width="15.33203125" style="1" customWidth="1"/>
    <col min="15110" max="15110" width="14.6640625" style="1" customWidth="1"/>
    <col min="15111" max="15111" width="16" style="1" customWidth="1"/>
    <col min="15112" max="15112" width="16.5546875" style="1" customWidth="1"/>
    <col min="15113" max="15362" width="11.44140625" style="1"/>
    <col min="15363" max="15363" width="4.109375" style="1" customWidth="1"/>
    <col min="15364" max="15364" width="24.88671875" style="1" customWidth="1"/>
    <col min="15365" max="15365" width="15.33203125" style="1" customWidth="1"/>
    <col min="15366" max="15366" width="14.6640625" style="1" customWidth="1"/>
    <col min="15367" max="15367" width="16" style="1" customWidth="1"/>
    <col min="15368" max="15368" width="16.5546875" style="1" customWidth="1"/>
    <col min="15369" max="15618" width="11.44140625" style="1"/>
    <col min="15619" max="15619" width="4.109375" style="1" customWidth="1"/>
    <col min="15620" max="15620" width="24.88671875" style="1" customWidth="1"/>
    <col min="15621" max="15621" width="15.33203125" style="1" customWidth="1"/>
    <col min="15622" max="15622" width="14.6640625" style="1" customWidth="1"/>
    <col min="15623" max="15623" width="16" style="1" customWidth="1"/>
    <col min="15624" max="15624" width="16.5546875" style="1" customWidth="1"/>
    <col min="15625" max="15874" width="11.44140625" style="1"/>
    <col min="15875" max="15875" width="4.109375" style="1" customWidth="1"/>
    <col min="15876" max="15876" width="24.88671875" style="1" customWidth="1"/>
    <col min="15877" max="15877" width="15.33203125" style="1" customWidth="1"/>
    <col min="15878" max="15878" width="14.6640625" style="1" customWidth="1"/>
    <col min="15879" max="15879" width="16" style="1" customWidth="1"/>
    <col min="15880" max="15880" width="16.5546875" style="1" customWidth="1"/>
    <col min="15881" max="16130" width="11.44140625" style="1"/>
    <col min="16131" max="16131" width="4.109375" style="1" customWidth="1"/>
    <col min="16132" max="16132" width="24.88671875" style="1" customWidth="1"/>
    <col min="16133" max="16133" width="15.33203125" style="1" customWidth="1"/>
    <col min="16134" max="16134" width="14.6640625" style="1" customWidth="1"/>
    <col min="16135" max="16135" width="16" style="1" customWidth="1"/>
    <col min="16136" max="16136" width="16.5546875" style="1" customWidth="1"/>
    <col min="16137" max="16384" width="11.44140625" style="1"/>
  </cols>
  <sheetData>
    <row r="1" spans="1:9" ht="32.25" customHeight="1">
      <c r="A1" s="61" t="s">
        <v>0</v>
      </c>
      <c r="B1" s="62"/>
      <c r="C1" s="62"/>
      <c r="D1" s="62"/>
      <c r="E1" s="62"/>
      <c r="F1" s="62"/>
      <c r="G1" s="62"/>
      <c r="H1" s="62"/>
      <c r="I1" s="62"/>
    </row>
    <row r="2" spans="1:9" ht="12.75" customHeight="1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9" ht="12.75" customHeight="1">
      <c r="A3" s="64" t="s">
        <v>80</v>
      </c>
      <c r="B3" s="65"/>
      <c r="C3" s="65"/>
      <c r="D3" s="65"/>
      <c r="E3" s="65"/>
      <c r="F3" s="65"/>
      <c r="G3" s="65"/>
      <c r="H3" s="65"/>
      <c r="I3" s="66"/>
    </row>
    <row r="4" spans="1:9" ht="37.5" customHeight="1">
      <c r="A4" s="13" t="s">
        <v>2</v>
      </c>
      <c r="B4" s="13" t="s">
        <v>3</v>
      </c>
      <c r="C4" s="13" t="s">
        <v>55</v>
      </c>
      <c r="D4" s="14" t="s">
        <v>4</v>
      </c>
      <c r="E4" s="14" t="s">
        <v>76</v>
      </c>
      <c r="F4" s="14" t="s">
        <v>5</v>
      </c>
      <c r="G4" s="14" t="s">
        <v>6</v>
      </c>
      <c r="H4" s="23" t="s">
        <v>78</v>
      </c>
      <c r="I4" s="14" t="s">
        <v>79</v>
      </c>
    </row>
    <row r="5" spans="1:9" ht="15" customHeight="1">
      <c r="A5" s="2">
        <v>1</v>
      </c>
      <c r="B5" s="3" t="s">
        <v>8</v>
      </c>
      <c r="C5" s="4">
        <v>539</v>
      </c>
      <c r="D5" s="4">
        <v>221142</v>
      </c>
      <c r="E5" s="4">
        <v>221142</v>
      </c>
      <c r="F5" s="19">
        <v>215121</v>
      </c>
      <c r="G5" s="4">
        <f>+E5-F5</f>
        <v>6021</v>
      </c>
      <c r="H5" s="24">
        <f>+F5/E5*1/100%</f>
        <v>0.97277315028352818</v>
      </c>
      <c r="I5" s="29"/>
    </row>
    <row r="6" spans="1:9" ht="15" customHeight="1">
      <c r="A6" s="2">
        <v>2</v>
      </c>
      <c r="B6" s="3" t="s">
        <v>9</v>
      </c>
      <c r="C6" s="4">
        <v>297</v>
      </c>
      <c r="D6" s="4">
        <v>103716</v>
      </c>
      <c r="E6" s="4">
        <v>103716</v>
      </c>
      <c r="F6" s="19">
        <v>103375</v>
      </c>
      <c r="G6" s="4">
        <f t="shared" ref="G6:G49" si="0">+E6-F6</f>
        <v>341</v>
      </c>
      <c r="H6" s="24">
        <f t="shared" ref="H6:H9" si="1">+F6/E6*1/100%</f>
        <v>0.99671217555632685</v>
      </c>
      <c r="I6" s="29"/>
    </row>
    <row r="7" spans="1:9" ht="15" customHeight="1">
      <c r="A7" s="2">
        <v>3</v>
      </c>
      <c r="B7" s="6" t="s">
        <v>10</v>
      </c>
      <c r="C7" s="4">
        <v>216</v>
      </c>
      <c r="D7" s="4">
        <v>72686</v>
      </c>
      <c r="E7" s="4">
        <v>72686</v>
      </c>
      <c r="F7" s="19">
        <v>69935</v>
      </c>
      <c r="G7" s="4">
        <f t="shared" si="0"/>
        <v>2751</v>
      </c>
      <c r="H7" s="24">
        <f t="shared" si="1"/>
        <v>0.96215227141402748</v>
      </c>
      <c r="I7" s="29"/>
    </row>
    <row r="8" spans="1:9" ht="15" customHeight="1">
      <c r="A8" s="2">
        <v>4</v>
      </c>
      <c r="B8" s="3" t="s">
        <v>11</v>
      </c>
      <c r="C8" s="4">
        <v>144</v>
      </c>
      <c r="D8" s="4">
        <v>53441</v>
      </c>
      <c r="E8" s="4">
        <v>53441</v>
      </c>
      <c r="F8" s="19">
        <v>51002</v>
      </c>
      <c r="G8" s="4">
        <f t="shared" si="0"/>
        <v>2439</v>
      </c>
      <c r="H8" s="24">
        <f>+F8/E8*1/100%</f>
        <v>0.95436088396549468</v>
      </c>
      <c r="I8" s="29"/>
    </row>
    <row r="9" spans="1:9" ht="15" customHeight="1">
      <c r="A9" s="2">
        <v>5</v>
      </c>
      <c r="B9" s="3" t="s">
        <v>12</v>
      </c>
      <c r="C9" s="4">
        <v>144</v>
      </c>
      <c r="D9" s="4">
        <v>60659</v>
      </c>
      <c r="E9" s="4">
        <v>60659</v>
      </c>
      <c r="F9" s="19">
        <v>60203</v>
      </c>
      <c r="G9" s="4">
        <v>18401</v>
      </c>
      <c r="H9" s="24">
        <f t="shared" si="1"/>
        <v>0.99248256647818134</v>
      </c>
      <c r="I9" s="29"/>
    </row>
    <row r="10" spans="1:9" ht="15" customHeight="1">
      <c r="A10" s="57" t="s">
        <v>13</v>
      </c>
      <c r="B10" s="58"/>
      <c r="C10" s="10">
        <f>C9+C8+C7+C6+C5</f>
        <v>1340</v>
      </c>
      <c r="D10" s="10">
        <f>D9+D8+D7+D6+D5</f>
        <v>511644</v>
      </c>
      <c r="E10" s="10">
        <f>E9+E8+E7+E6+E5</f>
        <v>511644</v>
      </c>
      <c r="F10" s="11">
        <f>SUM(F5:F9)</f>
        <v>499636</v>
      </c>
      <c r="G10" s="10">
        <f t="shared" si="0"/>
        <v>12008</v>
      </c>
      <c r="H10" s="25">
        <f>+F10/E10*1/100%</f>
        <v>0.97653055640249864</v>
      </c>
      <c r="I10" s="30"/>
    </row>
    <row r="11" spans="1:9" ht="15" customHeight="1">
      <c r="A11" s="2">
        <v>6</v>
      </c>
      <c r="B11" s="3" t="s">
        <v>14</v>
      </c>
      <c r="C11" s="4">
        <v>576</v>
      </c>
      <c r="D11" s="32">
        <v>235357</v>
      </c>
      <c r="E11" s="32">
        <v>235433</v>
      </c>
      <c r="F11" s="19">
        <v>224629</v>
      </c>
      <c r="G11" s="4">
        <f t="shared" si="0"/>
        <v>10804</v>
      </c>
      <c r="H11" s="24">
        <f>+F11/E11*1/100%</f>
        <v>0.9541100865214307</v>
      </c>
      <c r="I11" s="29"/>
    </row>
    <row r="12" spans="1:9" ht="15" customHeight="1">
      <c r="A12" s="2">
        <v>7</v>
      </c>
      <c r="B12" s="3" t="s">
        <v>15</v>
      </c>
      <c r="C12" s="4">
        <v>301</v>
      </c>
      <c r="D12" s="4">
        <v>148286</v>
      </c>
      <c r="E12" s="4">
        <v>148286</v>
      </c>
      <c r="F12" s="19">
        <v>120101</v>
      </c>
      <c r="G12" s="4">
        <f t="shared" si="0"/>
        <v>28185</v>
      </c>
      <c r="H12" s="24">
        <f t="shared" ref="H12:H16" si="2">+F12/E12*1/100%</f>
        <v>0.80992811189188463</v>
      </c>
      <c r="I12" s="29"/>
    </row>
    <row r="13" spans="1:9" ht="15" customHeight="1">
      <c r="A13" s="2">
        <v>8</v>
      </c>
      <c r="B13" s="3" t="s">
        <v>16</v>
      </c>
      <c r="C13" s="4">
        <v>343</v>
      </c>
      <c r="D13" s="4">
        <v>155258</v>
      </c>
      <c r="E13" s="4">
        <v>155258</v>
      </c>
      <c r="F13" s="19">
        <v>124315</v>
      </c>
      <c r="G13" s="4">
        <f t="shared" si="0"/>
        <v>30943</v>
      </c>
      <c r="H13" s="24">
        <f t="shared" si="2"/>
        <v>0.80069948086411002</v>
      </c>
      <c r="I13" s="29"/>
    </row>
    <row r="14" spans="1:9" ht="15" customHeight="1">
      <c r="A14" s="2">
        <v>9</v>
      </c>
      <c r="B14" s="3" t="s">
        <v>17</v>
      </c>
      <c r="C14" s="4">
        <v>345</v>
      </c>
      <c r="D14" s="4">
        <v>129051</v>
      </c>
      <c r="E14" s="4">
        <v>127356</v>
      </c>
      <c r="F14" s="19">
        <v>123010</v>
      </c>
      <c r="G14" s="4">
        <f t="shared" si="0"/>
        <v>4346</v>
      </c>
      <c r="H14" s="24">
        <f t="shared" si="2"/>
        <v>0.96587518452212695</v>
      </c>
      <c r="I14" s="29"/>
    </row>
    <row r="15" spans="1:9" ht="15" customHeight="1">
      <c r="A15" s="2">
        <v>10</v>
      </c>
      <c r="B15" s="3" t="s">
        <v>18</v>
      </c>
      <c r="C15" s="4">
        <v>374</v>
      </c>
      <c r="D15" s="4">
        <v>123282</v>
      </c>
      <c r="E15" s="4">
        <v>123282</v>
      </c>
      <c r="F15" s="19">
        <v>111030</v>
      </c>
      <c r="G15" s="4">
        <f t="shared" si="0"/>
        <v>12252</v>
      </c>
      <c r="H15" s="24">
        <f t="shared" si="2"/>
        <v>0.90061809509904123</v>
      </c>
      <c r="I15" s="29"/>
    </row>
    <row r="16" spans="1:9" ht="15" customHeight="1">
      <c r="A16" s="57" t="s">
        <v>19</v>
      </c>
      <c r="B16" s="58"/>
      <c r="C16" s="10">
        <f>C15+C14+C13+C12+C11</f>
        <v>1939</v>
      </c>
      <c r="D16" s="10">
        <f>D15+D14+D13+D12+D11</f>
        <v>791234</v>
      </c>
      <c r="E16" s="10">
        <f>E15+E14+E13+E12+E11</f>
        <v>789615</v>
      </c>
      <c r="F16" s="11">
        <f>SUM(F11:F15)</f>
        <v>703085</v>
      </c>
      <c r="G16" s="10">
        <f t="shared" si="0"/>
        <v>86530</v>
      </c>
      <c r="H16" s="25">
        <f t="shared" si="2"/>
        <v>0.890414949057452</v>
      </c>
      <c r="I16" s="30"/>
    </row>
    <row r="17" spans="1:9" ht="15" customHeight="1">
      <c r="A17" s="2">
        <v>11</v>
      </c>
      <c r="B17" s="6" t="s">
        <v>20</v>
      </c>
      <c r="C17" s="4">
        <v>380</v>
      </c>
      <c r="D17" s="4">
        <v>160590</v>
      </c>
      <c r="E17" s="4">
        <v>160590</v>
      </c>
      <c r="F17" s="19">
        <v>150111</v>
      </c>
      <c r="G17" s="4">
        <f t="shared" si="0"/>
        <v>10479</v>
      </c>
      <c r="H17" s="24">
        <f>+F17/E17*1/100%</f>
        <v>0.9347468709135065</v>
      </c>
      <c r="I17" s="29"/>
    </row>
    <row r="18" spans="1:9" ht="15" customHeight="1">
      <c r="A18" s="2">
        <v>12</v>
      </c>
      <c r="B18" s="3" t="s">
        <v>21</v>
      </c>
      <c r="C18" s="4">
        <v>193</v>
      </c>
      <c r="D18" s="4">
        <v>70900</v>
      </c>
      <c r="E18" s="4">
        <v>70900</v>
      </c>
      <c r="F18" s="19">
        <v>65213</v>
      </c>
      <c r="G18" s="4">
        <f t="shared" si="0"/>
        <v>5687</v>
      </c>
      <c r="H18" s="24">
        <f t="shared" ref="H18:H20" si="3">+F18/E18*1/100%</f>
        <v>0.91978843441466851</v>
      </c>
      <c r="I18" s="29"/>
    </row>
    <row r="19" spans="1:9" ht="15" customHeight="1">
      <c r="A19" s="2">
        <v>13</v>
      </c>
      <c r="B19" s="6" t="s">
        <v>22</v>
      </c>
      <c r="C19" s="4">
        <v>343</v>
      </c>
      <c r="D19" s="4">
        <v>134908</v>
      </c>
      <c r="E19" s="4">
        <v>134908</v>
      </c>
      <c r="F19" s="19">
        <v>122011</v>
      </c>
      <c r="G19" s="4">
        <f t="shared" si="0"/>
        <v>12897</v>
      </c>
      <c r="H19" s="24">
        <f t="shared" si="3"/>
        <v>0.90440151807157465</v>
      </c>
      <c r="I19" s="29"/>
    </row>
    <row r="20" spans="1:9" ht="15" customHeight="1">
      <c r="A20" s="57" t="s">
        <v>23</v>
      </c>
      <c r="B20" s="58"/>
      <c r="C20" s="10">
        <f>C19+C18+C17</f>
        <v>916</v>
      </c>
      <c r="D20" s="10">
        <f>D19+D18+D17</f>
        <v>366398</v>
      </c>
      <c r="E20" s="10">
        <f>E19+E18+E17</f>
        <v>366398</v>
      </c>
      <c r="F20" s="11">
        <f>SUM(F17:F19)</f>
        <v>337335</v>
      </c>
      <c r="G20" s="10">
        <f t="shared" si="0"/>
        <v>29063</v>
      </c>
      <c r="H20" s="25">
        <f t="shared" si="3"/>
        <v>0.92067915217877827</v>
      </c>
      <c r="I20" s="30"/>
    </row>
    <row r="21" spans="1:9" ht="15" customHeight="1">
      <c r="A21" s="2">
        <v>14</v>
      </c>
      <c r="B21" s="6" t="s">
        <v>24</v>
      </c>
      <c r="C21" s="4">
        <v>410</v>
      </c>
      <c r="D21" s="4">
        <v>185693</v>
      </c>
      <c r="E21" s="4">
        <v>185693</v>
      </c>
      <c r="F21" s="18">
        <v>182993</v>
      </c>
      <c r="G21" s="4">
        <f t="shared" si="0"/>
        <v>2700</v>
      </c>
      <c r="H21" s="24">
        <f>+F21/E21*1/100%</f>
        <v>0.9854598719391684</v>
      </c>
      <c r="I21" s="31"/>
    </row>
    <row r="22" spans="1:9" ht="15" customHeight="1">
      <c r="A22" s="2">
        <v>15</v>
      </c>
      <c r="B22" s="6" t="s">
        <v>25</v>
      </c>
      <c r="C22" s="4">
        <v>217</v>
      </c>
      <c r="D22" s="4">
        <v>80400</v>
      </c>
      <c r="E22" s="4">
        <v>80400</v>
      </c>
      <c r="F22" s="18">
        <v>79716</v>
      </c>
      <c r="G22" s="4">
        <f t="shared" si="0"/>
        <v>684</v>
      </c>
      <c r="H22" s="24">
        <f t="shared" ref="H22:H26" si="4">+F22/E22*1/100%</f>
        <v>0.99149253731343279</v>
      </c>
      <c r="I22" s="29"/>
    </row>
    <row r="23" spans="1:9" ht="15" customHeight="1">
      <c r="A23" s="2">
        <v>16</v>
      </c>
      <c r="B23" s="3" t="s">
        <v>26</v>
      </c>
      <c r="C23" s="4">
        <v>167</v>
      </c>
      <c r="D23" s="4">
        <v>50839</v>
      </c>
      <c r="E23" s="4">
        <v>50840</v>
      </c>
      <c r="F23" s="18">
        <v>45968</v>
      </c>
      <c r="G23" s="4">
        <f t="shared" si="0"/>
        <v>4872</v>
      </c>
      <c r="H23" s="24">
        <f t="shared" si="4"/>
        <v>0.90416994492525571</v>
      </c>
      <c r="I23" s="29"/>
    </row>
    <row r="24" spans="1:9" ht="15" customHeight="1">
      <c r="A24" s="2">
        <v>17</v>
      </c>
      <c r="B24" s="3" t="s">
        <v>27</v>
      </c>
      <c r="C24" s="4">
        <v>163</v>
      </c>
      <c r="D24" s="4">
        <v>61091</v>
      </c>
      <c r="E24" s="4">
        <v>61091</v>
      </c>
      <c r="F24" s="18">
        <v>56204</v>
      </c>
      <c r="G24" s="4">
        <f t="shared" si="0"/>
        <v>4887</v>
      </c>
      <c r="H24" s="24">
        <f t="shared" si="4"/>
        <v>0.92000458332651291</v>
      </c>
      <c r="I24" s="29"/>
    </row>
    <row r="25" spans="1:9" ht="15" customHeight="1">
      <c r="A25" s="2">
        <v>18</v>
      </c>
      <c r="B25" s="3" t="s">
        <v>28</v>
      </c>
      <c r="C25" s="4">
        <v>277</v>
      </c>
      <c r="D25" s="4">
        <v>117809</v>
      </c>
      <c r="E25" s="4">
        <v>116714</v>
      </c>
      <c r="F25" s="18">
        <v>109989</v>
      </c>
      <c r="G25" s="4">
        <f t="shared" si="0"/>
        <v>6725</v>
      </c>
      <c r="H25" s="24">
        <f t="shared" si="4"/>
        <v>0.94238051990335348</v>
      </c>
      <c r="I25" s="29"/>
    </row>
    <row r="26" spans="1:9" ht="15" customHeight="1">
      <c r="A26" s="57" t="s">
        <v>29</v>
      </c>
      <c r="B26" s="58"/>
      <c r="C26" s="10">
        <f>C25+C24+C23+C22+C21</f>
        <v>1234</v>
      </c>
      <c r="D26" s="10">
        <f>D25+D24+D23+D22+D21</f>
        <v>495832</v>
      </c>
      <c r="E26" s="10">
        <f>E25+E24+E23+E22+E21</f>
        <v>494738</v>
      </c>
      <c r="F26" s="11">
        <f>SUM(F21:F25)</f>
        <v>474870</v>
      </c>
      <c r="G26" s="10">
        <f t="shared" si="0"/>
        <v>19868</v>
      </c>
      <c r="H26" s="25">
        <f t="shared" si="4"/>
        <v>0.9598413705840263</v>
      </c>
      <c r="I26" s="30"/>
    </row>
    <row r="27" spans="1:9" ht="15" customHeight="1">
      <c r="A27" s="2">
        <v>19</v>
      </c>
      <c r="B27" s="3" t="s">
        <v>30</v>
      </c>
      <c r="C27" s="4">
        <v>709</v>
      </c>
      <c r="D27" s="4">
        <v>253883</v>
      </c>
      <c r="E27" s="4">
        <v>253883</v>
      </c>
      <c r="F27" s="18">
        <v>248775</v>
      </c>
      <c r="G27" s="4">
        <f t="shared" si="0"/>
        <v>5108</v>
      </c>
      <c r="H27" s="24">
        <f>+F27/E27*1/100%</f>
        <v>0.97988049613404604</v>
      </c>
      <c r="I27" s="29"/>
    </row>
    <row r="28" spans="1:9" ht="15" customHeight="1">
      <c r="A28" s="2">
        <v>20</v>
      </c>
      <c r="B28" s="6" t="s">
        <v>31</v>
      </c>
      <c r="C28" s="4">
        <v>368</v>
      </c>
      <c r="D28" s="4">
        <v>132283</v>
      </c>
      <c r="E28" s="4">
        <v>132283</v>
      </c>
      <c r="F28" s="18">
        <v>121103</v>
      </c>
      <c r="G28" s="4">
        <f t="shared" si="0"/>
        <v>11180</v>
      </c>
      <c r="H28" s="24">
        <f t="shared" ref="H28:H32" si="5">+F28/E28*1/100%</f>
        <v>0.91548422699817811</v>
      </c>
      <c r="I28" s="29"/>
    </row>
    <row r="29" spans="1:9" ht="15" customHeight="1">
      <c r="A29" s="2">
        <v>21</v>
      </c>
      <c r="B29" s="3" t="s">
        <v>32</v>
      </c>
      <c r="C29" s="4">
        <v>736</v>
      </c>
      <c r="D29" s="4">
        <v>319138</v>
      </c>
      <c r="E29" s="4">
        <v>319138</v>
      </c>
      <c r="F29" s="18">
        <v>316216</v>
      </c>
      <c r="G29" s="4">
        <f t="shared" si="0"/>
        <v>2922</v>
      </c>
      <c r="H29" s="24">
        <f t="shared" si="5"/>
        <v>0.99084408625735576</v>
      </c>
      <c r="I29" s="29"/>
    </row>
    <row r="30" spans="1:9" ht="15" customHeight="1">
      <c r="A30" s="2">
        <v>22</v>
      </c>
      <c r="B30" s="6" t="s">
        <v>33</v>
      </c>
      <c r="C30" s="4">
        <v>372</v>
      </c>
      <c r="D30" s="32">
        <v>144462</v>
      </c>
      <c r="E30" s="32">
        <v>155805</v>
      </c>
      <c r="F30" s="18">
        <v>102286</v>
      </c>
      <c r="G30" s="4">
        <f t="shared" si="0"/>
        <v>53519</v>
      </c>
      <c r="H30" s="24">
        <f t="shared" si="5"/>
        <v>0.65650011231988703</v>
      </c>
      <c r="I30" s="29"/>
    </row>
    <row r="31" spans="1:9" ht="15" customHeight="1">
      <c r="A31" s="2">
        <v>23</v>
      </c>
      <c r="B31" s="3" t="s">
        <v>34</v>
      </c>
      <c r="C31" s="4">
        <v>503</v>
      </c>
      <c r="D31" s="4">
        <v>134389</v>
      </c>
      <c r="E31" s="4">
        <v>134389</v>
      </c>
      <c r="F31" s="18">
        <v>132220</v>
      </c>
      <c r="G31" s="4">
        <f t="shared" si="0"/>
        <v>2169</v>
      </c>
      <c r="H31" s="24">
        <f t="shared" si="5"/>
        <v>0.98386028618413712</v>
      </c>
      <c r="I31" s="29"/>
    </row>
    <row r="32" spans="1:9" ht="15" customHeight="1">
      <c r="A32" s="57" t="s">
        <v>35</v>
      </c>
      <c r="B32" s="58"/>
      <c r="C32" s="10">
        <f>C31+C30+C29+C28+C27</f>
        <v>2688</v>
      </c>
      <c r="D32" s="10">
        <f>D31+D30+D29+D28+D27</f>
        <v>984155</v>
      </c>
      <c r="E32" s="10">
        <f>E31+E30+E29+E28+E27</f>
        <v>995498</v>
      </c>
      <c r="F32" s="11">
        <f>SUM(F27:F31)</f>
        <v>920600</v>
      </c>
      <c r="G32" s="10">
        <f t="shared" si="0"/>
        <v>74898</v>
      </c>
      <c r="H32" s="25">
        <f t="shared" si="5"/>
        <v>0.92476328430594534</v>
      </c>
      <c r="I32" s="30"/>
    </row>
    <row r="33" spans="1:9" ht="15" customHeight="1">
      <c r="A33" s="2">
        <v>24</v>
      </c>
      <c r="B33" s="3" t="s">
        <v>36</v>
      </c>
      <c r="C33" s="4">
        <v>461</v>
      </c>
      <c r="D33" s="4">
        <v>156691</v>
      </c>
      <c r="E33" s="4">
        <v>156691</v>
      </c>
      <c r="F33" s="18">
        <v>138702</v>
      </c>
      <c r="G33" s="4">
        <f t="shared" si="0"/>
        <v>17989</v>
      </c>
      <c r="H33" s="24">
        <f>+F33/E33*1/100%</f>
        <v>0.8851944272485337</v>
      </c>
      <c r="I33" s="29"/>
    </row>
    <row r="34" spans="1:9" ht="15" customHeight="1">
      <c r="A34" s="2">
        <v>25</v>
      </c>
      <c r="B34" s="3" t="s">
        <v>37</v>
      </c>
      <c r="C34" s="4">
        <v>480</v>
      </c>
      <c r="D34" s="4">
        <v>166418</v>
      </c>
      <c r="E34" s="4">
        <v>166418</v>
      </c>
      <c r="F34" s="18">
        <v>165262</v>
      </c>
      <c r="G34" s="4">
        <f t="shared" si="0"/>
        <v>1156</v>
      </c>
      <c r="H34" s="24">
        <f t="shared" ref="H34:H36" si="6">+F34/E34*1/100%</f>
        <v>0.99305363602494923</v>
      </c>
      <c r="I34" s="29"/>
    </row>
    <row r="35" spans="1:9" ht="15" customHeight="1">
      <c r="A35" s="2">
        <v>26</v>
      </c>
      <c r="B35" s="3" t="s">
        <v>38</v>
      </c>
      <c r="C35" s="4">
        <v>237</v>
      </c>
      <c r="D35" s="4">
        <v>93653</v>
      </c>
      <c r="E35" s="4">
        <v>93653</v>
      </c>
      <c r="F35" s="18">
        <v>82112</v>
      </c>
      <c r="G35" s="4">
        <f t="shared" si="0"/>
        <v>11541</v>
      </c>
      <c r="H35" s="24">
        <f t="shared" si="6"/>
        <v>0.87676849647101529</v>
      </c>
      <c r="I35" s="29"/>
    </row>
    <row r="36" spans="1:9" ht="15" customHeight="1">
      <c r="A36" s="2">
        <v>27</v>
      </c>
      <c r="B36" s="3" t="s">
        <v>39</v>
      </c>
      <c r="C36" s="4">
        <v>211</v>
      </c>
      <c r="D36" s="4">
        <v>81102</v>
      </c>
      <c r="E36" s="4">
        <v>81102</v>
      </c>
      <c r="F36" s="18">
        <v>72918</v>
      </c>
      <c r="G36" s="4">
        <f t="shared" si="0"/>
        <v>8184</v>
      </c>
      <c r="H36" s="24">
        <f t="shared" si="6"/>
        <v>0.89909003477102911</v>
      </c>
      <c r="I36" s="29"/>
    </row>
    <row r="37" spans="1:9" ht="15" customHeight="1">
      <c r="A37" s="57" t="s">
        <v>40</v>
      </c>
      <c r="B37" s="58"/>
      <c r="C37" s="10">
        <f>C36+C35+C34+C33</f>
        <v>1389</v>
      </c>
      <c r="D37" s="10">
        <f>D36+D35+D34+D33</f>
        <v>497864</v>
      </c>
      <c r="E37" s="10">
        <f>E36+E35+E34+E33</f>
        <v>497864</v>
      </c>
      <c r="F37" s="11">
        <f>SUM(F33:F36)</f>
        <v>458994</v>
      </c>
      <c r="G37" s="10">
        <f t="shared" si="0"/>
        <v>38870</v>
      </c>
      <c r="H37" s="25">
        <f>+F37/E37*1/100%</f>
        <v>0.92192646987932447</v>
      </c>
      <c r="I37" s="30"/>
    </row>
    <row r="38" spans="1:9" ht="15" customHeight="1">
      <c r="A38" s="2">
        <v>28</v>
      </c>
      <c r="B38" s="6" t="s">
        <v>41</v>
      </c>
      <c r="C38" s="4">
        <v>477</v>
      </c>
      <c r="D38" s="4">
        <v>271806</v>
      </c>
      <c r="E38" s="4">
        <v>271806</v>
      </c>
      <c r="F38" s="18">
        <v>269154</v>
      </c>
      <c r="G38" s="4">
        <f t="shared" si="0"/>
        <v>2652</v>
      </c>
      <c r="H38" s="24">
        <f>+F38/E38*1/100%</f>
        <v>0.99024304099247262</v>
      </c>
      <c r="I38" s="29"/>
    </row>
    <row r="39" spans="1:9" ht="15" customHeight="1">
      <c r="A39" s="2">
        <v>29</v>
      </c>
      <c r="B39" s="3" t="s">
        <v>42</v>
      </c>
      <c r="C39" s="4">
        <v>513</v>
      </c>
      <c r="D39" s="32">
        <v>165483</v>
      </c>
      <c r="E39" s="32">
        <v>165285</v>
      </c>
      <c r="F39" s="18">
        <v>155012</v>
      </c>
      <c r="G39" s="4">
        <f t="shared" si="0"/>
        <v>10273</v>
      </c>
      <c r="H39" s="24">
        <f t="shared" ref="H39:H44" si="7">+F39/E39*1/100%</f>
        <v>0.93784674955380098</v>
      </c>
      <c r="I39" s="29"/>
    </row>
    <row r="40" spans="1:9" ht="15" customHeight="1">
      <c r="A40" s="2">
        <v>30</v>
      </c>
      <c r="B40" s="3" t="s">
        <v>43</v>
      </c>
      <c r="C40" s="4">
        <v>461</v>
      </c>
      <c r="D40" s="32">
        <v>165155</v>
      </c>
      <c r="E40" s="32">
        <v>165472</v>
      </c>
      <c r="F40" s="18">
        <v>159552</v>
      </c>
      <c r="G40" s="4">
        <f t="shared" si="0"/>
        <v>5920</v>
      </c>
      <c r="H40" s="24">
        <f t="shared" si="7"/>
        <v>0.96422355443821306</v>
      </c>
      <c r="I40" s="29"/>
    </row>
    <row r="41" spans="1:9" ht="15" customHeight="1">
      <c r="A41" s="2">
        <v>31</v>
      </c>
      <c r="B41" s="3" t="s">
        <v>44</v>
      </c>
      <c r="C41" s="4">
        <v>230</v>
      </c>
      <c r="D41" s="32">
        <v>98954</v>
      </c>
      <c r="E41" s="32">
        <v>98954</v>
      </c>
      <c r="F41" s="18">
        <v>97124</v>
      </c>
      <c r="G41" s="4">
        <f t="shared" si="0"/>
        <v>1830</v>
      </c>
      <c r="H41" s="24">
        <f t="shared" si="7"/>
        <v>0.9815065586029873</v>
      </c>
      <c r="I41" s="29"/>
    </row>
    <row r="42" spans="1:9" ht="15" customHeight="1">
      <c r="A42" s="2">
        <v>32</v>
      </c>
      <c r="B42" s="3" t="s">
        <v>45</v>
      </c>
      <c r="C42" s="4">
        <v>417</v>
      </c>
      <c r="D42" s="32">
        <v>166832</v>
      </c>
      <c r="E42" s="32">
        <v>166833</v>
      </c>
      <c r="F42" s="18">
        <v>144634</v>
      </c>
      <c r="G42" s="4">
        <f t="shared" si="0"/>
        <v>22199</v>
      </c>
      <c r="H42" s="24">
        <f t="shared" si="7"/>
        <v>0.86693879508250771</v>
      </c>
      <c r="I42" s="29"/>
    </row>
    <row r="43" spans="1:9" ht="15" customHeight="1">
      <c r="A43" s="2">
        <v>33</v>
      </c>
      <c r="B43" s="3" t="s">
        <v>46</v>
      </c>
      <c r="C43" s="4">
        <v>183</v>
      </c>
      <c r="D43" s="4">
        <v>76354</v>
      </c>
      <c r="E43" s="4">
        <v>76354</v>
      </c>
      <c r="F43" s="18">
        <v>72832</v>
      </c>
      <c r="G43" s="4">
        <v>36215</v>
      </c>
      <c r="H43" s="24">
        <f t="shared" si="7"/>
        <v>0.95387275060900545</v>
      </c>
      <c r="I43" s="29"/>
    </row>
    <row r="44" spans="1:9" ht="15" customHeight="1">
      <c r="A44" s="57" t="s">
        <v>47</v>
      </c>
      <c r="B44" s="58"/>
      <c r="C44" s="10">
        <f>C43+C42+C41+C40+C39+C38</f>
        <v>2281</v>
      </c>
      <c r="D44" s="10">
        <f>D43+D42+D41+D40+D39+D38</f>
        <v>944584</v>
      </c>
      <c r="E44" s="10">
        <f>E43+E42+E41+E40+E39+E38</f>
        <v>944704</v>
      </c>
      <c r="F44" s="11">
        <f>SUM(F38:F43)</f>
        <v>898308</v>
      </c>
      <c r="G44" s="10">
        <f>SUM(G38:G43)</f>
        <v>79089</v>
      </c>
      <c r="H44" s="25">
        <f t="shared" si="7"/>
        <v>0.9508883205744868</v>
      </c>
      <c r="I44" s="30"/>
    </row>
    <row r="45" spans="1:9" ht="15" customHeight="1">
      <c r="A45" s="2">
        <v>34</v>
      </c>
      <c r="B45" s="6" t="s">
        <v>48</v>
      </c>
      <c r="C45" s="4">
        <v>133</v>
      </c>
      <c r="D45" s="4">
        <v>62171</v>
      </c>
      <c r="E45" s="4">
        <v>62171</v>
      </c>
      <c r="F45" s="18">
        <v>60050</v>
      </c>
      <c r="G45" s="4">
        <f t="shared" si="0"/>
        <v>2121</v>
      </c>
      <c r="H45" s="24">
        <f>+F45/E45*1/100%</f>
        <v>0.96588441556352644</v>
      </c>
      <c r="I45" s="29"/>
    </row>
    <row r="46" spans="1:9" ht="12.75" customHeight="1">
      <c r="A46" s="2">
        <v>35</v>
      </c>
      <c r="B46" s="6" t="s">
        <v>49</v>
      </c>
      <c r="C46" s="4">
        <v>243</v>
      </c>
      <c r="D46" s="32">
        <v>128352</v>
      </c>
      <c r="E46" s="32">
        <v>128394</v>
      </c>
      <c r="F46" s="18">
        <v>126384</v>
      </c>
      <c r="G46" s="4">
        <f t="shared" si="0"/>
        <v>2010</v>
      </c>
      <c r="H46" s="24">
        <f t="shared" ref="H46:H49" si="8">+F46/E46*1/100%</f>
        <v>0.9843450628534044</v>
      </c>
      <c r="I46" s="29"/>
    </row>
    <row r="47" spans="1:9" ht="14.25" customHeight="1">
      <c r="A47" s="2">
        <v>36</v>
      </c>
      <c r="B47" s="6" t="s">
        <v>50</v>
      </c>
      <c r="C47" s="4">
        <v>221</v>
      </c>
      <c r="D47" s="4">
        <v>121043</v>
      </c>
      <c r="E47" s="4">
        <v>121043</v>
      </c>
      <c r="F47" s="18">
        <v>110023</v>
      </c>
      <c r="G47" s="4">
        <f t="shared" si="0"/>
        <v>11020</v>
      </c>
      <c r="H47" s="24">
        <f t="shared" si="8"/>
        <v>0.90895797361268305</v>
      </c>
      <c r="I47" s="29"/>
    </row>
    <row r="48" spans="1:9" ht="12.75" customHeight="1">
      <c r="A48" s="2">
        <v>37</v>
      </c>
      <c r="B48" s="6" t="s">
        <v>51</v>
      </c>
      <c r="C48" s="4">
        <v>923</v>
      </c>
      <c r="D48" s="4">
        <v>474252</v>
      </c>
      <c r="E48" s="4">
        <v>474252</v>
      </c>
      <c r="F48" s="18">
        <v>451020</v>
      </c>
      <c r="G48" s="4">
        <f t="shared" si="0"/>
        <v>23232</v>
      </c>
      <c r="H48" s="24">
        <f t="shared" si="8"/>
        <v>0.95101338528883383</v>
      </c>
      <c r="I48" s="29"/>
    </row>
    <row r="49" spans="1:9" ht="14.25" customHeight="1">
      <c r="A49" s="2">
        <v>38</v>
      </c>
      <c r="B49" s="7" t="s">
        <v>52</v>
      </c>
      <c r="C49" s="8">
        <v>909</v>
      </c>
      <c r="D49" s="4">
        <v>483856</v>
      </c>
      <c r="E49" s="4">
        <v>483856</v>
      </c>
      <c r="F49" s="33">
        <v>445172</v>
      </c>
      <c r="G49" s="4">
        <f t="shared" si="0"/>
        <v>38684</v>
      </c>
      <c r="H49" s="24">
        <f t="shared" si="8"/>
        <v>0.92005059356502761</v>
      </c>
      <c r="I49" s="29"/>
    </row>
    <row r="50" spans="1:9" ht="15" customHeight="1">
      <c r="A50" s="57" t="s">
        <v>53</v>
      </c>
      <c r="B50" s="58"/>
      <c r="C50" s="10">
        <f>C49+C48+C47+C46+C45</f>
        <v>2429</v>
      </c>
      <c r="D50" s="10">
        <f>D49+D48+D47+D46+D45</f>
        <v>1269674</v>
      </c>
      <c r="E50" s="10">
        <f>E49+E48+E47+E46+E45</f>
        <v>1269716</v>
      </c>
      <c r="F50" s="10">
        <f>SUM(F45:F49)</f>
        <v>1192649</v>
      </c>
      <c r="G50" s="10">
        <f>SUM(G45:G49)</f>
        <v>77067</v>
      </c>
      <c r="H50" s="25">
        <f>F50/E50</f>
        <v>0.93930374981491926</v>
      </c>
      <c r="I50" s="30"/>
    </row>
    <row r="51" spans="1:9" ht="15" customHeight="1">
      <c r="A51" s="59" t="s">
        <v>54</v>
      </c>
      <c r="B51" s="60"/>
      <c r="C51" s="12">
        <f>C50+C44+C37+C32+C26+C20+C16+C10</f>
        <v>14216</v>
      </c>
      <c r="D51" s="12">
        <f>D50+D44+D37+D32+D26+D20+D16+D10</f>
        <v>5861385</v>
      </c>
      <c r="E51" s="12">
        <f>E50+E44+E37+E32+E26+E20+E16+E10</f>
        <v>5870177</v>
      </c>
      <c r="F51" s="22">
        <f>F50+F44+F37+F32+F26+F20+F16+F10</f>
        <v>5485477</v>
      </c>
      <c r="G51" s="22">
        <f>E51-F51</f>
        <v>384700</v>
      </c>
      <c r="H51" s="25">
        <f>F51/E51*1/100%</f>
        <v>0.93446534917090229</v>
      </c>
      <c r="I51" s="30" t="s">
        <v>77</v>
      </c>
    </row>
    <row r="52" spans="1:9" ht="20.100000000000001" customHeight="1">
      <c r="A52" s="54" t="s">
        <v>75</v>
      </c>
      <c r="B52" s="54"/>
      <c r="C52" s="54"/>
      <c r="D52" s="54"/>
      <c r="E52" s="54"/>
      <c r="F52" s="54"/>
      <c r="G52" s="54"/>
      <c r="H52" s="54"/>
      <c r="I52" s="29"/>
    </row>
    <row r="53" spans="1:9" ht="33.75" customHeight="1">
      <c r="A53" s="13" t="s">
        <v>2</v>
      </c>
      <c r="B53" s="13" t="s">
        <v>3</v>
      </c>
      <c r="C53" s="13" t="s">
        <v>55</v>
      </c>
      <c r="D53" s="13"/>
      <c r="E53" s="14" t="s">
        <v>4</v>
      </c>
      <c r="F53" s="14" t="s">
        <v>5</v>
      </c>
      <c r="G53" s="14" t="s">
        <v>6</v>
      </c>
      <c r="H53" s="23" t="s">
        <v>7</v>
      </c>
      <c r="I53" s="30"/>
    </row>
    <row r="54" spans="1:9" ht="15" customHeight="1">
      <c r="A54" s="2">
        <v>1</v>
      </c>
      <c r="B54" s="3" t="s">
        <v>28</v>
      </c>
      <c r="C54" s="4">
        <v>27</v>
      </c>
      <c r="D54" s="4"/>
      <c r="E54" s="4">
        <v>13943</v>
      </c>
      <c r="F54" s="4"/>
      <c r="G54" s="5"/>
      <c r="H54" s="24"/>
      <c r="I54" s="29"/>
    </row>
    <row r="55" spans="1:9" ht="15" customHeight="1">
      <c r="A55" s="2">
        <v>2</v>
      </c>
      <c r="B55" s="3" t="s">
        <v>56</v>
      </c>
      <c r="C55" s="4">
        <v>17</v>
      </c>
      <c r="D55" s="4"/>
      <c r="E55" s="4">
        <v>14957</v>
      </c>
      <c r="F55" s="4"/>
      <c r="G55" s="5"/>
      <c r="H55" s="24"/>
      <c r="I55" s="29"/>
    </row>
    <row r="56" spans="1:9" ht="15" customHeight="1">
      <c r="A56" s="2">
        <v>3</v>
      </c>
      <c r="B56" s="3" t="s">
        <v>57</v>
      </c>
      <c r="C56" s="4">
        <v>21</v>
      </c>
      <c r="D56" s="4"/>
      <c r="E56" s="4">
        <v>16860</v>
      </c>
      <c r="F56" s="9"/>
      <c r="G56" s="9"/>
      <c r="H56" s="26"/>
      <c r="I56" s="29"/>
    </row>
    <row r="57" spans="1:9" ht="15" customHeight="1">
      <c r="A57" s="2">
        <v>4</v>
      </c>
      <c r="B57" s="3" t="s">
        <v>58</v>
      </c>
      <c r="C57" s="4">
        <v>50</v>
      </c>
      <c r="D57" s="4"/>
      <c r="E57" s="4">
        <v>31816</v>
      </c>
      <c r="F57" s="9"/>
      <c r="G57" s="9"/>
      <c r="H57" s="26"/>
      <c r="I57" s="29"/>
    </row>
    <row r="58" spans="1:9" ht="15" customHeight="1">
      <c r="A58" s="2">
        <v>5</v>
      </c>
      <c r="B58" s="3" t="s">
        <v>59</v>
      </c>
      <c r="C58" s="4">
        <v>22</v>
      </c>
      <c r="D58" s="4"/>
      <c r="E58" s="4">
        <v>14103</v>
      </c>
      <c r="F58" s="9"/>
      <c r="G58" s="9"/>
      <c r="H58" s="26"/>
      <c r="I58" s="29"/>
    </row>
    <row r="59" spans="1:9" ht="15" customHeight="1">
      <c r="A59" s="2">
        <v>6</v>
      </c>
      <c r="B59" s="3" t="s">
        <v>60</v>
      </c>
      <c r="C59" s="4">
        <v>6</v>
      </c>
      <c r="D59" s="4"/>
      <c r="E59" s="4">
        <v>3657</v>
      </c>
      <c r="F59" s="9"/>
      <c r="G59" s="9"/>
      <c r="H59" s="26"/>
      <c r="I59" s="29"/>
    </row>
    <row r="60" spans="1:9" ht="15" customHeight="1">
      <c r="A60" s="2">
        <v>7</v>
      </c>
      <c r="B60" s="3" t="s">
        <v>61</v>
      </c>
      <c r="C60" s="4">
        <v>12</v>
      </c>
      <c r="D60" s="4"/>
      <c r="E60" s="4">
        <v>9135</v>
      </c>
      <c r="F60" s="9"/>
      <c r="G60" s="9"/>
      <c r="H60" s="26"/>
      <c r="I60" s="29"/>
    </row>
    <row r="61" spans="1:9" ht="15" customHeight="1">
      <c r="A61" s="2">
        <v>8</v>
      </c>
      <c r="B61" s="3" t="s">
        <v>62</v>
      </c>
      <c r="C61" s="4">
        <v>45</v>
      </c>
      <c r="D61" s="4"/>
      <c r="E61" s="4">
        <v>26669</v>
      </c>
      <c r="F61" s="9"/>
      <c r="G61" s="9"/>
      <c r="H61" s="26"/>
      <c r="I61" s="29"/>
    </row>
    <row r="62" spans="1:9" ht="15" customHeight="1">
      <c r="A62" s="2">
        <v>9</v>
      </c>
      <c r="B62" s="3" t="s">
        <v>63</v>
      </c>
      <c r="C62" s="4">
        <v>3</v>
      </c>
      <c r="D62" s="4"/>
      <c r="E62" s="4">
        <v>2170</v>
      </c>
      <c r="F62" s="9"/>
      <c r="G62" s="9"/>
      <c r="H62" s="26"/>
      <c r="I62" s="29"/>
    </row>
    <row r="63" spans="1:9" ht="15" customHeight="1">
      <c r="A63" s="2">
        <v>10</v>
      </c>
      <c r="B63" s="3" t="s">
        <v>64</v>
      </c>
      <c r="C63" s="4">
        <v>17</v>
      </c>
      <c r="D63" s="4"/>
      <c r="E63" s="4">
        <v>13878</v>
      </c>
      <c r="F63" s="9"/>
      <c r="G63" s="9"/>
      <c r="H63" s="26"/>
      <c r="I63" s="29"/>
    </row>
    <row r="64" spans="1:9" ht="15" customHeight="1">
      <c r="A64" s="2">
        <v>11</v>
      </c>
      <c r="B64" s="3" t="s">
        <v>65</v>
      </c>
      <c r="C64" s="4">
        <v>8</v>
      </c>
      <c r="D64" s="4"/>
      <c r="E64" s="4">
        <v>5951</v>
      </c>
      <c r="F64" s="9"/>
      <c r="G64" s="9"/>
      <c r="H64" s="26"/>
      <c r="I64" s="29"/>
    </row>
    <row r="65" spans="1:9" ht="15" customHeight="1">
      <c r="A65" s="2">
        <v>12</v>
      </c>
      <c r="B65" s="3" t="s">
        <v>66</v>
      </c>
      <c r="C65" s="4">
        <v>1</v>
      </c>
      <c r="D65" s="4"/>
      <c r="E65" s="4">
        <v>997</v>
      </c>
      <c r="F65" s="9"/>
      <c r="G65" s="9"/>
      <c r="H65" s="26"/>
      <c r="I65" s="29"/>
    </row>
    <row r="66" spans="1:9" ht="15" customHeight="1">
      <c r="A66" s="2">
        <v>13</v>
      </c>
      <c r="B66" s="3" t="s">
        <v>67</v>
      </c>
      <c r="C66" s="4">
        <v>2</v>
      </c>
      <c r="D66" s="4"/>
      <c r="E66" s="4">
        <v>1106</v>
      </c>
      <c r="F66" s="9"/>
      <c r="G66" s="9"/>
      <c r="H66" s="26"/>
      <c r="I66" s="29"/>
    </row>
    <row r="67" spans="1:9" ht="15" customHeight="1">
      <c r="A67" s="2">
        <v>14</v>
      </c>
      <c r="B67" s="3" t="s">
        <v>68</v>
      </c>
      <c r="C67" s="4">
        <v>6</v>
      </c>
      <c r="D67" s="4"/>
      <c r="E67" s="4">
        <v>4546</v>
      </c>
      <c r="F67" s="9"/>
      <c r="G67" s="9"/>
      <c r="H67" s="26"/>
      <c r="I67" s="29"/>
    </row>
    <row r="68" spans="1:9" ht="15" customHeight="1">
      <c r="A68" s="2">
        <v>15</v>
      </c>
      <c r="B68" s="3" t="s">
        <v>69</v>
      </c>
      <c r="C68" s="4">
        <v>6</v>
      </c>
      <c r="D68" s="4"/>
      <c r="E68" s="4">
        <v>5253</v>
      </c>
      <c r="F68" s="9"/>
      <c r="G68" s="9"/>
      <c r="H68" s="26"/>
      <c r="I68" s="29"/>
    </row>
    <row r="69" spans="1:9" ht="15" customHeight="1">
      <c r="A69" s="2">
        <v>16</v>
      </c>
      <c r="B69" s="3" t="s">
        <v>70</v>
      </c>
      <c r="C69" s="4">
        <v>10</v>
      </c>
      <c r="D69" s="4"/>
      <c r="E69" s="4">
        <v>8245</v>
      </c>
      <c r="F69" s="9"/>
      <c r="G69" s="9"/>
      <c r="H69" s="26"/>
      <c r="I69" s="29"/>
    </row>
    <row r="70" spans="1:9" ht="15" customHeight="1">
      <c r="A70" s="2">
        <v>17</v>
      </c>
      <c r="B70" s="3" t="s">
        <v>71</v>
      </c>
      <c r="C70" s="4">
        <v>8</v>
      </c>
      <c r="D70" s="4"/>
      <c r="E70" s="4">
        <v>6146</v>
      </c>
      <c r="F70" s="9"/>
      <c r="G70" s="9"/>
      <c r="H70" s="26"/>
      <c r="I70" s="29"/>
    </row>
    <row r="71" spans="1:9" ht="15" customHeight="1">
      <c r="A71" s="2">
        <v>18</v>
      </c>
      <c r="B71" s="3" t="s">
        <v>72</v>
      </c>
      <c r="C71" s="4">
        <v>4</v>
      </c>
      <c r="D71" s="4"/>
      <c r="E71" s="4">
        <v>1817</v>
      </c>
      <c r="F71" s="9"/>
      <c r="G71" s="9"/>
      <c r="H71" s="26"/>
      <c r="I71" s="29"/>
    </row>
    <row r="72" spans="1:9" ht="15" customHeight="1">
      <c r="A72" s="55" t="s">
        <v>73</v>
      </c>
      <c r="B72" s="55"/>
      <c r="C72" s="21">
        <v>265</v>
      </c>
      <c r="D72" s="15"/>
      <c r="E72" s="21">
        <v>181249</v>
      </c>
      <c r="F72" s="15"/>
      <c r="G72" s="15"/>
      <c r="H72" s="27"/>
      <c r="I72" s="30"/>
    </row>
    <row r="73" spans="1:9" ht="18.75" customHeight="1">
      <c r="A73" s="56" t="s">
        <v>74</v>
      </c>
      <c r="B73" s="56"/>
      <c r="C73" s="20">
        <f>C72+C51</f>
        <v>14481</v>
      </c>
      <c r="D73" s="16"/>
      <c r="E73" s="20">
        <f>E72+E51</f>
        <v>6051426</v>
      </c>
      <c r="F73" s="17"/>
      <c r="G73" s="17"/>
      <c r="H73" s="28"/>
      <c r="I73" s="30"/>
    </row>
    <row r="75" spans="1:9">
      <c r="D75"/>
      <c r="E75"/>
      <c r="F75"/>
    </row>
    <row r="76" spans="1:9">
      <c r="D76"/>
      <c r="E76"/>
      <c r="F76"/>
    </row>
    <row r="77" spans="1:9">
      <c r="D77"/>
      <c r="E77"/>
      <c r="F77"/>
    </row>
  </sheetData>
  <mergeCells count="15">
    <mergeCell ref="A20:B20"/>
    <mergeCell ref="A1:I1"/>
    <mergeCell ref="A2:I2"/>
    <mergeCell ref="A10:B10"/>
    <mergeCell ref="A16:B16"/>
    <mergeCell ref="A3:I3"/>
    <mergeCell ref="A52:H52"/>
    <mergeCell ref="A72:B72"/>
    <mergeCell ref="A73:B73"/>
    <mergeCell ref="A26:B26"/>
    <mergeCell ref="A32:B32"/>
    <mergeCell ref="A37:B37"/>
    <mergeCell ref="A44:B44"/>
    <mergeCell ref="A50:B50"/>
    <mergeCell ref="A51:B5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abSelected="1" workbookViewId="0">
      <selection activeCell="L9" sqref="L9"/>
    </sheetView>
  </sheetViews>
  <sheetFormatPr baseColWidth="10" defaultRowHeight="14.4"/>
  <cols>
    <col min="1" max="1" width="4.6640625" style="1" customWidth="1"/>
    <col min="2" max="2" width="20.44140625" style="1" customWidth="1"/>
    <col min="3" max="3" width="15.88671875" style="1" customWidth="1"/>
    <col min="4" max="4" width="16.88671875" style="1" customWidth="1"/>
    <col min="5" max="5" width="19" style="1" customWidth="1"/>
    <col min="6" max="6" width="17.33203125" style="1" customWidth="1"/>
    <col min="7" max="7" width="14.88671875" style="1" customWidth="1"/>
    <col min="8" max="8" width="15.6640625" style="1" customWidth="1"/>
    <col min="9" max="9" width="20" style="1" customWidth="1"/>
    <col min="10" max="258" width="11.44140625" style="1"/>
    <col min="259" max="259" width="4.109375" style="1" customWidth="1"/>
    <col min="260" max="260" width="24.88671875" style="1" customWidth="1"/>
    <col min="261" max="261" width="15.33203125" style="1" customWidth="1"/>
    <col min="262" max="262" width="14.6640625" style="1" customWidth="1"/>
    <col min="263" max="263" width="16" style="1" customWidth="1"/>
    <col min="264" max="264" width="16.5546875" style="1" customWidth="1"/>
    <col min="265" max="514" width="11.44140625" style="1"/>
    <col min="515" max="515" width="4.109375" style="1" customWidth="1"/>
    <col min="516" max="516" width="24.88671875" style="1" customWidth="1"/>
    <col min="517" max="517" width="15.33203125" style="1" customWidth="1"/>
    <col min="518" max="518" width="14.6640625" style="1" customWidth="1"/>
    <col min="519" max="519" width="16" style="1" customWidth="1"/>
    <col min="520" max="520" width="16.5546875" style="1" customWidth="1"/>
    <col min="521" max="770" width="11.44140625" style="1"/>
    <col min="771" max="771" width="4.109375" style="1" customWidth="1"/>
    <col min="772" max="772" width="24.88671875" style="1" customWidth="1"/>
    <col min="773" max="773" width="15.33203125" style="1" customWidth="1"/>
    <col min="774" max="774" width="14.6640625" style="1" customWidth="1"/>
    <col min="775" max="775" width="16" style="1" customWidth="1"/>
    <col min="776" max="776" width="16.5546875" style="1" customWidth="1"/>
    <col min="777" max="1026" width="11.44140625" style="1"/>
    <col min="1027" max="1027" width="4.109375" style="1" customWidth="1"/>
    <col min="1028" max="1028" width="24.88671875" style="1" customWidth="1"/>
    <col min="1029" max="1029" width="15.33203125" style="1" customWidth="1"/>
    <col min="1030" max="1030" width="14.6640625" style="1" customWidth="1"/>
    <col min="1031" max="1031" width="16" style="1" customWidth="1"/>
    <col min="1032" max="1032" width="16.5546875" style="1" customWidth="1"/>
    <col min="1033" max="1282" width="11.44140625" style="1"/>
    <col min="1283" max="1283" width="4.109375" style="1" customWidth="1"/>
    <col min="1284" max="1284" width="24.88671875" style="1" customWidth="1"/>
    <col min="1285" max="1285" width="15.33203125" style="1" customWidth="1"/>
    <col min="1286" max="1286" width="14.6640625" style="1" customWidth="1"/>
    <col min="1287" max="1287" width="16" style="1" customWidth="1"/>
    <col min="1288" max="1288" width="16.5546875" style="1" customWidth="1"/>
    <col min="1289" max="1538" width="11.44140625" style="1"/>
    <col min="1539" max="1539" width="4.109375" style="1" customWidth="1"/>
    <col min="1540" max="1540" width="24.88671875" style="1" customWidth="1"/>
    <col min="1541" max="1541" width="15.33203125" style="1" customWidth="1"/>
    <col min="1542" max="1542" width="14.6640625" style="1" customWidth="1"/>
    <col min="1543" max="1543" width="16" style="1" customWidth="1"/>
    <col min="1544" max="1544" width="16.5546875" style="1" customWidth="1"/>
    <col min="1545" max="1794" width="11.44140625" style="1"/>
    <col min="1795" max="1795" width="4.109375" style="1" customWidth="1"/>
    <col min="1796" max="1796" width="24.88671875" style="1" customWidth="1"/>
    <col min="1797" max="1797" width="15.33203125" style="1" customWidth="1"/>
    <col min="1798" max="1798" width="14.6640625" style="1" customWidth="1"/>
    <col min="1799" max="1799" width="16" style="1" customWidth="1"/>
    <col min="1800" max="1800" width="16.5546875" style="1" customWidth="1"/>
    <col min="1801" max="2050" width="11.44140625" style="1"/>
    <col min="2051" max="2051" width="4.109375" style="1" customWidth="1"/>
    <col min="2052" max="2052" width="24.88671875" style="1" customWidth="1"/>
    <col min="2053" max="2053" width="15.33203125" style="1" customWidth="1"/>
    <col min="2054" max="2054" width="14.6640625" style="1" customWidth="1"/>
    <col min="2055" max="2055" width="16" style="1" customWidth="1"/>
    <col min="2056" max="2056" width="16.5546875" style="1" customWidth="1"/>
    <col min="2057" max="2306" width="11.44140625" style="1"/>
    <col min="2307" max="2307" width="4.109375" style="1" customWidth="1"/>
    <col min="2308" max="2308" width="24.88671875" style="1" customWidth="1"/>
    <col min="2309" max="2309" width="15.33203125" style="1" customWidth="1"/>
    <col min="2310" max="2310" width="14.6640625" style="1" customWidth="1"/>
    <col min="2311" max="2311" width="16" style="1" customWidth="1"/>
    <col min="2312" max="2312" width="16.5546875" style="1" customWidth="1"/>
    <col min="2313" max="2562" width="11.44140625" style="1"/>
    <col min="2563" max="2563" width="4.109375" style="1" customWidth="1"/>
    <col min="2564" max="2564" width="24.88671875" style="1" customWidth="1"/>
    <col min="2565" max="2565" width="15.33203125" style="1" customWidth="1"/>
    <col min="2566" max="2566" width="14.6640625" style="1" customWidth="1"/>
    <col min="2567" max="2567" width="16" style="1" customWidth="1"/>
    <col min="2568" max="2568" width="16.5546875" style="1" customWidth="1"/>
    <col min="2569" max="2818" width="11.44140625" style="1"/>
    <col min="2819" max="2819" width="4.109375" style="1" customWidth="1"/>
    <col min="2820" max="2820" width="24.88671875" style="1" customWidth="1"/>
    <col min="2821" max="2821" width="15.33203125" style="1" customWidth="1"/>
    <col min="2822" max="2822" width="14.6640625" style="1" customWidth="1"/>
    <col min="2823" max="2823" width="16" style="1" customWidth="1"/>
    <col min="2824" max="2824" width="16.5546875" style="1" customWidth="1"/>
    <col min="2825" max="3074" width="11.44140625" style="1"/>
    <col min="3075" max="3075" width="4.109375" style="1" customWidth="1"/>
    <col min="3076" max="3076" width="24.88671875" style="1" customWidth="1"/>
    <col min="3077" max="3077" width="15.33203125" style="1" customWidth="1"/>
    <col min="3078" max="3078" width="14.6640625" style="1" customWidth="1"/>
    <col min="3079" max="3079" width="16" style="1" customWidth="1"/>
    <col min="3080" max="3080" width="16.5546875" style="1" customWidth="1"/>
    <col min="3081" max="3330" width="11.44140625" style="1"/>
    <col min="3331" max="3331" width="4.109375" style="1" customWidth="1"/>
    <col min="3332" max="3332" width="24.88671875" style="1" customWidth="1"/>
    <col min="3333" max="3333" width="15.33203125" style="1" customWidth="1"/>
    <col min="3334" max="3334" width="14.6640625" style="1" customWidth="1"/>
    <col min="3335" max="3335" width="16" style="1" customWidth="1"/>
    <col min="3336" max="3336" width="16.5546875" style="1" customWidth="1"/>
    <col min="3337" max="3586" width="11.44140625" style="1"/>
    <col min="3587" max="3587" width="4.109375" style="1" customWidth="1"/>
    <col min="3588" max="3588" width="24.88671875" style="1" customWidth="1"/>
    <col min="3589" max="3589" width="15.33203125" style="1" customWidth="1"/>
    <col min="3590" max="3590" width="14.6640625" style="1" customWidth="1"/>
    <col min="3591" max="3591" width="16" style="1" customWidth="1"/>
    <col min="3592" max="3592" width="16.5546875" style="1" customWidth="1"/>
    <col min="3593" max="3842" width="11.44140625" style="1"/>
    <col min="3843" max="3843" width="4.109375" style="1" customWidth="1"/>
    <col min="3844" max="3844" width="24.88671875" style="1" customWidth="1"/>
    <col min="3845" max="3845" width="15.33203125" style="1" customWidth="1"/>
    <col min="3846" max="3846" width="14.6640625" style="1" customWidth="1"/>
    <col min="3847" max="3847" width="16" style="1" customWidth="1"/>
    <col min="3848" max="3848" width="16.5546875" style="1" customWidth="1"/>
    <col min="3849" max="4098" width="11.44140625" style="1"/>
    <col min="4099" max="4099" width="4.109375" style="1" customWidth="1"/>
    <col min="4100" max="4100" width="24.88671875" style="1" customWidth="1"/>
    <col min="4101" max="4101" width="15.33203125" style="1" customWidth="1"/>
    <col min="4102" max="4102" width="14.6640625" style="1" customWidth="1"/>
    <col min="4103" max="4103" width="16" style="1" customWidth="1"/>
    <col min="4104" max="4104" width="16.5546875" style="1" customWidth="1"/>
    <col min="4105" max="4354" width="11.44140625" style="1"/>
    <col min="4355" max="4355" width="4.109375" style="1" customWidth="1"/>
    <col min="4356" max="4356" width="24.88671875" style="1" customWidth="1"/>
    <col min="4357" max="4357" width="15.33203125" style="1" customWidth="1"/>
    <col min="4358" max="4358" width="14.6640625" style="1" customWidth="1"/>
    <col min="4359" max="4359" width="16" style="1" customWidth="1"/>
    <col min="4360" max="4360" width="16.5546875" style="1" customWidth="1"/>
    <col min="4361" max="4610" width="11.44140625" style="1"/>
    <col min="4611" max="4611" width="4.109375" style="1" customWidth="1"/>
    <col min="4612" max="4612" width="24.88671875" style="1" customWidth="1"/>
    <col min="4613" max="4613" width="15.33203125" style="1" customWidth="1"/>
    <col min="4614" max="4614" width="14.6640625" style="1" customWidth="1"/>
    <col min="4615" max="4615" width="16" style="1" customWidth="1"/>
    <col min="4616" max="4616" width="16.5546875" style="1" customWidth="1"/>
    <col min="4617" max="4866" width="11.44140625" style="1"/>
    <col min="4867" max="4867" width="4.109375" style="1" customWidth="1"/>
    <col min="4868" max="4868" width="24.88671875" style="1" customWidth="1"/>
    <col min="4869" max="4869" width="15.33203125" style="1" customWidth="1"/>
    <col min="4870" max="4870" width="14.6640625" style="1" customWidth="1"/>
    <col min="4871" max="4871" width="16" style="1" customWidth="1"/>
    <col min="4872" max="4872" width="16.5546875" style="1" customWidth="1"/>
    <col min="4873" max="5122" width="11.44140625" style="1"/>
    <col min="5123" max="5123" width="4.109375" style="1" customWidth="1"/>
    <col min="5124" max="5124" width="24.88671875" style="1" customWidth="1"/>
    <col min="5125" max="5125" width="15.33203125" style="1" customWidth="1"/>
    <col min="5126" max="5126" width="14.6640625" style="1" customWidth="1"/>
    <col min="5127" max="5127" width="16" style="1" customWidth="1"/>
    <col min="5128" max="5128" width="16.5546875" style="1" customWidth="1"/>
    <col min="5129" max="5378" width="11.44140625" style="1"/>
    <col min="5379" max="5379" width="4.109375" style="1" customWidth="1"/>
    <col min="5380" max="5380" width="24.88671875" style="1" customWidth="1"/>
    <col min="5381" max="5381" width="15.33203125" style="1" customWidth="1"/>
    <col min="5382" max="5382" width="14.6640625" style="1" customWidth="1"/>
    <col min="5383" max="5383" width="16" style="1" customWidth="1"/>
    <col min="5384" max="5384" width="16.5546875" style="1" customWidth="1"/>
    <col min="5385" max="5634" width="11.44140625" style="1"/>
    <col min="5635" max="5635" width="4.109375" style="1" customWidth="1"/>
    <col min="5636" max="5636" width="24.88671875" style="1" customWidth="1"/>
    <col min="5637" max="5637" width="15.33203125" style="1" customWidth="1"/>
    <col min="5638" max="5638" width="14.6640625" style="1" customWidth="1"/>
    <col min="5639" max="5639" width="16" style="1" customWidth="1"/>
    <col min="5640" max="5640" width="16.5546875" style="1" customWidth="1"/>
    <col min="5641" max="5890" width="11.44140625" style="1"/>
    <col min="5891" max="5891" width="4.109375" style="1" customWidth="1"/>
    <col min="5892" max="5892" width="24.88671875" style="1" customWidth="1"/>
    <col min="5893" max="5893" width="15.33203125" style="1" customWidth="1"/>
    <col min="5894" max="5894" width="14.6640625" style="1" customWidth="1"/>
    <col min="5895" max="5895" width="16" style="1" customWidth="1"/>
    <col min="5896" max="5896" width="16.5546875" style="1" customWidth="1"/>
    <col min="5897" max="6146" width="11.44140625" style="1"/>
    <col min="6147" max="6147" width="4.109375" style="1" customWidth="1"/>
    <col min="6148" max="6148" width="24.88671875" style="1" customWidth="1"/>
    <col min="6149" max="6149" width="15.33203125" style="1" customWidth="1"/>
    <col min="6150" max="6150" width="14.6640625" style="1" customWidth="1"/>
    <col min="6151" max="6151" width="16" style="1" customWidth="1"/>
    <col min="6152" max="6152" width="16.5546875" style="1" customWidth="1"/>
    <col min="6153" max="6402" width="11.44140625" style="1"/>
    <col min="6403" max="6403" width="4.109375" style="1" customWidth="1"/>
    <col min="6404" max="6404" width="24.88671875" style="1" customWidth="1"/>
    <col min="6405" max="6405" width="15.33203125" style="1" customWidth="1"/>
    <col min="6406" max="6406" width="14.6640625" style="1" customWidth="1"/>
    <col min="6407" max="6407" width="16" style="1" customWidth="1"/>
    <col min="6408" max="6408" width="16.5546875" style="1" customWidth="1"/>
    <col min="6409" max="6658" width="11.44140625" style="1"/>
    <col min="6659" max="6659" width="4.109375" style="1" customWidth="1"/>
    <col min="6660" max="6660" width="24.88671875" style="1" customWidth="1"/>
    <col min="6661" max="6661" width="15.33203125" style="1" customWidth="1"/>
    <col min="6662" max="6662" width="14.6640625" style="1" customWidth="1"/>
    <col min="6663" max="6663" width="16" style="1" customWidth="1"/>
    <col min="6664" max="6664" width="16.5546875" style="1" customWidth="1"/>
    <col min="6665" max="6914" width="11.44140625" style="1"/>
    <col min="6915" max="6915" width="4.109375" style="1" customWidth="1"/>
    <col min="6916" max="6916" width="24.88671875" style="1" customWidth="1"/>
    <col min="6917" max="6917" width="15.33203125" style="1" customWidth="1"/>
    <col min="6918" max="6918" width="14.6640625" style="1" customWidth="1"/>
    <col min="6919" max="6919" width="16" style="1" customWidth="1"/>
    <col min="6920" max="6920" width="16.5546875" style="1" customWidth="1"/>
    <col min="6921" max="7170" width="11.44140625" style="1"/>
    <col min="7171" max="7171" width="4.109375" style="1" customWidth="1"/>
    <col min="7172" max="7172" width="24.88671875" style="1" customWidth="1"/>
    <col min="7173" max="7173" width="15.33203125" style="1" customWidth="1"/>
    <col min="7174" max="7174" width="14.6640625" style="1" customWidth="1"/>
    <col min="7175" max="7175" width="16" style="1" customWidth="1"/>
    <col min="7176" max="7176" width="16.5546875" style="1" customWidth="1"/>
    <col min="7177" max="7426" width="11.44140625" style="1"/>
    <col min="7427" max="7427" width="4.109375" style="1" customWidth="1"/>
    <col min="7428" max="7428" width="24.88671875" style="1" customWidth="1"/>
    <col min="7429" max="7429" width="15.33203125" style="1" customWidth="1"/>
    <col min="7430" max="7430" width="14.6640625" style="1" customWidth="1"/>
    <col min="7431" max="7431" width="16" style="1" customWidth="1"/>
    <col min="7432" max="7432" width="16.5546875" style="1" customWidth="1"/>
    <col min="7433" max="7682" width="11.44140625" style="1"/>
    <col min="7683" max="7683" width="4.109375" style="1" customWidth="1"/>
    <col min="7684" max="7684" width="24.88671875" style="1" customWidth="1"/>
    <col min="7685" max="7685" width="15.33203125" style="1" customWidth="1"/>
    <col min="7686" max="7686" width="14.6640625" style="1" customWidth="1"/>
    <col min="7687" max="7687" width="16" style="1" customWidth="1"/>
    <col min="7688" max="7688" width="16.5546875" style="1" customWidth="1"/>
    <col min="7689" max="7938" width="11.44140625" style="1"/>
    <col min="7939" max="7939" width="4.109375" style="1" customWidth="1"/>
    <col min="7940" max="7940" width="24.88671875" style="1" customWidth="1"/>
    <col min="7941" max="7941" width="15.33203125" style="1" customWidth="1"/>
    <col min="7942" max="7942" width="14.6640625" style="1" customWidth="1"/>
    <col min="7943" max="7943" width="16" style="1" customWidth="1"/>
    <col min="7944" max="7944" width="16.5546875" style="1" customWidth="1"/>
    <col min="7945" max="8194" width="11.44140625" style="1"/>
    <col min="8195" max="8195" width="4.109375" style="1" customWidth="1"/>
    <col min="8196" max="8196" width="24.88671875" style="1" customWidth="1"/>
    <col min="8197" max="8197" width="15.33203125" style="1" customWidth="1"/>
    <col min="8198" max="8198" width="14.6640625" style="1" customWidth="1"/>
    <col min="8199" max="8199" width="16" style="1" customWidth="1"/>
    <col min="8200" max="8200" width="16.5546875" style="1" customWidth="1"/>
    <col min="8201" max="8450" width="11.44140625" style="1"/>
    <col min="8451" max="8451" width="4.109375" style="1" customWidth="1"/>
    <col min="8452" max="8452" width="24.88671875" style="1" customWidth="1"/>
    <col min="8453" max="8453" width="15.33203125" style="1" customWidth="1"/>
    <col min="8454" max="8454" width="14.6640625" style="1" customWidth="1"/>
    <col min="8455" max="8455" width="16" style="1" customWidth="1"/>
    <col min="8456" max="8456" width="16.5546875" style="1" customWidth="1"/>
    <col min="8457" max="8706" width="11.44140625" style="1"/>
    <col min="8707" max="8707" width="4.109375" style="1" customWidth="1"/>
    <col min="8708" max="8708" width="24.88671875" style="1" customWidth="1"/>
    <col min="8709" max="8709" width="15.33203125" style="1" customWidth="1"/>
    <col min="8710" max="8710" width="14.6640625" style="1" customWidth="1"/>
    <col min="8711" max="8711" width="16" style="1" customWidth="1"/>
    <col min="8712" max="8712" width="16.5546875" style="1" customWidth="1"/>
    <col min="8713" max="8962" width="11.44140625" style="1"/>
    <col min="8963" max="8963" width="4.109375" style="1" customWidth="1"/>
    <col min="8964" max="8964" width="24.88671875" style="1" customWidth="1"/>
    <col min="8965" max="8965" width="15.33203125" style="1" customWidth="1"/>
    <col min="8966" max="8966" width="14.6640625" style="1" customWidth="1"/>
    <col min="8967" max="8967" width="16" style="1" customWidth="1"/>
    <col min="8968" max="8968" width="16.5546875" style="1" customWidth="1"/>
    <col min="8969" max="9218" width="11.44140625" style="1"/>
    <col min="9219" max="9219" width="4.109375" style="1" customWidth="1"/>
    <col min="9220" max="9220" width="24.88671875" style="1" customWidth="1"/>
    <col min="9221" max="9221" width="15.33203125" style="1" customWidth="1"/>
    <col min="9222" max="9222" width="14.6640625" style="1" customWidth="1"/>
    <col min="9223" max="9223" width="16" style="1" customWidth="1"/>
    <col min="9224" max="9224" width="16.5546875" style="1" customWidth="1"/>
    <col min="9225" max="9474" width="11.44140625" style="1"/>
    <col min="9475" max="9475" width="4.109375" style="1" customWidth="1"/>
    <col min="9476" max="9476" width="24.88671875" style="1" customWidth="1"/>
    <col min="9477" max="9477" width="15.33203125" style="1" customWidth="1"/>
    <col min="9478" max="9478" width="14.6640625" style="1" customWidth="1"/>
    <col min="9479" max="9479" width="16" style="1" customWidth="1"/>
    <col min="9480" max="9480" width="16.5546875" style="1" customWidth="1"/>
    <col min="9481" max="9730" width="11.44140625" style="1"/>
    <col min="9731" max="9731" width="4.109375" style="1" customWidth="1"/>
    <col min="9732" max="9732" width="24.88671875" style="1" customWidth="1"/>
    <col min="9733" max="9733" width="15.33203125" style="1" customWidth="1"/>
    <col min="9734" max="9734" width="14.6640625" style="1" customWidth="1"/>
    <col min="9735" max="9735" width="16" style="1" customWidth="1"/>
    <col min="9736" max="9736" width="16.5546875" style="1" customWidth="1"/>
    <col min="9737" max="9986" width="11.44140625" style="1"/>
    <col min="9987" max="9987" width="4.109375" style="1" customWidth="1"/>
    <col min="9988" max="9988" width="24.88671875" style="1" customWidth="1"/>
    <col min="9989" max="9989" width="15.33203125" style="1" customWidth="1"/>
    <col min="9990" max="9990" width="14.6640625" style="1" customWidth="1"/>
    <col min="9991" max="9991" width="16" style="1" customWidth="1"/>
    <col min="9992" max="9992" width="16.5546875" style="1" customWidth="1"/>
    <col min="9993" max="10242" width="11.44140625" style="1"/>
    <col min="10243" max="10243" width="4.109375" style="1" customWidth="1"/>
    <col min="10244" max="10244" width="24.88671875" style="1" customWidth="1"/>
    <col min="10245" max="10245" width="15.33203125" style="1" customWidth="1"/>
    <col min="10246" max="10246" width="14.6640625" style="1" customWidth="1"/>
    <col min="10247" max="10247" width="16" style="1" customWidth="1"/>
    <col min="10248" max="10248" width="16.5546875" style="1" customWidth="1"/>
    <col min="10249" max="10498" width="11.44140625" style="1"/>
    <col min="10499" max="10499" width="4.109375" style="1" customWidth="1"/>
    <col min="10500" max="10500" width="24.88671875" style="1" customWidth="1"/>
    <col min="10501" max="10501" width="15.33203125" style="1" customWidth="1"/>
    <col min="10502" max="10502" width="14.6640625" style="1" customWidth="1"/>
    <col min="10503" max="10503" width="16" style="1" customWidth="1"/>
    <col min="10504" max="10504" width="16.5546875" style="1" customWidth="1"/>
    <col min="10505" max="10754" width="11.44140625" style="1"/>
    <col min="10755" max="10755" width="4.109375" style="1" customWidth="1"/>
    <col min="10756" max="10756" width="24.88671875" style="1" customWidth="1"/>
    <col min="10757" max="10757" width="15.33203125" style="1" customWidth="1"/>
    <col min="10758" max="10758" width="14.6640625" style="1" customWidth="1"/>
    <col min="10759" max="10759" width="16" style="1" customWidth="1"/>
    <col min="10760" max="10760" width="16.5546875" style="1" customWidth="1"/>
    <col min="10761" max="11010" width="11.44140625" style="1"/>
    <col min="11011" max="11011" width="4.109375" style="1" customWidth="1"/>
    <col min="11012" max="11012" width="24.88671875" style="1" customWidth="1"/>
    <col min="11013" max="11013" width="15.33203125" style="1" customWidth="1"/>
    <col min="11014" max="11014" width="14.6640625" style="1" customWidth="1"/>
    <col min="11015" max="11015" width="16" style="1" customWidth="1"/>
    <col min="11016" max="11016" width="16.5546875" style="1" customWidth="1"/>
    <col min="11017" max="11266" width="11.44140625" style="1"/>
    <col min="11267" max="11267" width="4.109375" style="1" customWidth="1"/>
    <col min="11268" max="11268" width="24.88671875" style="1" customWidth="1"/>
    <col min="11269" max="11269" width="15.33203125" style="1" customWidth="1"/>
    <col min="11270" max="11270" width="14.6640625" style="1" customWidth="1"/>
    <col min="11271" max="11271" width="16" style="1" customWidth="1"/>
    <col min="11272" max="11272" width="16.5546875" style="1" customWidth="1"/>
    <col min="11273" max="11522" width="11.44140625" style="1"/>
    <col min="11523" max="11523" width="4.109375" style="1" customWidth="1"/>
    <col min="11524" max="11524" width="24.88671875" style="1" customWidth="1"/>
    <col min="11525" max="11525" width="15.33203125" style="1" customWidth="1"/>
    <col min="11526" max="11526" width="14.6640625" style="1" customWidth="1"/>
    <col min="11527" max="11527" width="16" style="1" customWidth="1"/>
    <col min="11528" max="11528" width="16.5546875" style="1" customWidth="1"/>
    <col min="11529" max="11778" width="11.44140625" style="1"/>
    <col min="11779" max="11779" width="4.109375" style="1" customWidth="1"/>
    <col min="11780" max="11780" width="24.88671875" style="1" customWidth="1"/>
    <col min="11781" max="11781" width="15.33203125" style="1" customWidth="1"/>
    <col min="11782" max="11782" width="14.6640625" style="1" customWidth="1"/>
    <col min="11783" max="11783" width="16" style="1" customWidth="1"/>
    <col min="11784" max="11784" width="16.5546875" style="1" customWidth="1"/>
    <col min="11785" max="12034" width="11.44140625" style="1"/>
    <col min="12035" max="12035" width="4.109375" style="1" customWidth="1"/>
    <col min="12036" max="12036" width="24.88671875" style="1" customWidth="1"/>
    <col min="12037" max="12037" width="15.33203125" style="1" customWidth="1"/>
    <col min="12038" max="12038" width="14.6640625" style="1" customWidth="1"/>
    <col min="12039" max="12039" width="16" style="1" customWidth="1"/>
    <col min="12040" max="12040" width="16.5546875" style="1" customWidth="1"/>
    <col min="12041" max="12290" width="11.44140625" style="1"/>
    <col min="12291" max="12291" width="4.109375" style="1" customWidth="1"/>
    <col min="12292" max="12292" width="24.88671875" style="1" customWidth="1"/>
    <col min="12293" max="12293" width="15.33203125" style="1" customWidth="1"/>
    <col min="12294" max="12294" width="14.6640625" style="1" customWidth="1"/>
    <col min="12295" max="12295" width="16" style="1" customWidth="1"/>
    <col min="12296" max="12296" width="16.5546875" style="1" customWidth="1"/>
    <col min="12297" max="12546" width="11.44140625" style="1"/>
    <col min="12547" max="12547" width="4.109375" style="1" customWidth="1"/>
    <col min="12548" max="12548" width="24.88671875" style="1" customWidth="1"/>
    <col min="12549" max="12549" width="15.33203125" style="1" customWidth="1"/>
    <col min="12550" max="12550" width="14.6640625" style="1" customWidth="1"/>
    <col min="12551" max="12551" width="16" style="1" customWidth="1"/>
    <col min="12552" max="12552" width="16.5546875" style="1" customWidth="1"/>
    <col min="12553" max="12802" width="11.44140625" style="1"/>
    <col min="12803" max="12803" width="4.109375" style="1" customWidth="1"/>
    <col min="12804" max="12804" width="24.88671875" style="1" customWidth="1"/>
    <col min="12805" max="12805" width="15.33203125" style="1" customWidth="1"/>
    <col min="12806" max="12806" width="14.6640625" style="1" customWidth="1"/>
    <col min="12807" max="12807" width="16" style="1" customWidth="1"/>
    <col min="12808" max="12808" width="16.5546875" style="1" customWidth="1"/>
    <col min="12809" max="13058" width="11.44140625" style="1"/>
    <col min="13059" max="13059" width="4.109375" style="1" customWidth="1"/>
    <col min="13060" max="13060" width="24.88671875" style="1" customWidth="1"/>
    <col min="13061" max="13061" width="15.33203125" style="1" customWidth="1"/>
    <col min="13062" max="13062" width="14.6640625" style="1" customWidth="1"/>
    <col min="13063" max="13063" width="16" style="1" customWidth="1"/>
    <col min="13064" max="13064" width="16.5546875" style="1" customWidth="1"/>
    <col min="13065" max="13314" width="11.44140625" style="1"/>
    <col min="13315" max="13315" width="4.109375" style="1" customWidth="1"/>
    <col min="13316" max="13316" width="24.88671875" style="1" customWidth="1"/>
    <col min="13317" max="13317" width="15.33203125" style="1" customWidth="1"/>
    <col min="13318" max="13318" width="14.6640625" style="1" customWidth="1"/>
    <col min="13319" max="13319" width="16" style="1" customWidth="1"/>
    <col min="13320" max="13320" width="16.5546875" style="1" customWidth="1"/>
    <col min="13321" max="13570" width="11.44140625" style="1"/>
    <col min="13571" max="13571" width="4.109375" style="1" customWidth="1"/>
    <col min="13572" max="13572" width="24.88671875" style="1" customWidth="1"/>
    <col min="13573" max="13573" width="15.33203125" style="1" customWidth="1"/>
    <col min="13574" max="13574" width="14.6640625" style="1" customWidth="1"/>
    <col min="13575" max="13575" width="16" style="1" customWidth="1"/>
    <col min="13576" max="13576" width="16.5546875" style="1" customWidth="1"/>
    <col min="13577" max="13826" width="11.44140625" style="1"/>
    <col min="13827" max="13827" width="4.109375" style="1" customWidth="1"/>
    <col min="13828" max="13828" width="24.88671875" style="1" customWidth="1"/>
    <col min="13829" max="13829" width="15.33203125" style="1" customWidth="1"/>
    <col min="13830" max="13830" width="14.6640625" style="1" customWidth="1"/>
    <col min="13831" max="13831" width="16" style="1" customWidth="1"/>
    <col min="13832" max="13832" width="16.5546875" style="1" customWidth="1"/>
    <col min="13833" max="14082" width="11.44140625" style="1"/>
    <col min="14083" max="14083" width="4.109375" style="1" customWidth="1"/>
    <col min="14084" max="14084" width="24.88671875" style="1" customWidth="1"/>
    <col min="14085" max="14085" width="15.33203125" style="1" customWidth="1"/>
    <col min="14086" max="14086" width="14.6640625" style="1" customWidth="1"/>
    <col min="14087" max="14087" width="16" style="1" customWidth="1"/>
    <col min="14088" max="14088" width="16.5546875" style="1" customWidth="1"/>
    <col min="14089" max="14338" width="11.44140625" style="1"/>
    <col min="14339" max="14339" width="4.109375" style="1" customWidth="1"/>
    <col min="14340" max="14340" width="24.88671875" style="1" customWidth="1"/>
    <col min="14341" max="14341" width="15.33203125" style="1" customWidth="1"/>
    <col min="14342" max="14342" width="14.6640625" style="1" customWidth="1"/>
    <col min="14343" max="14343" width="16" style="1" customWidth="1"/>
    <col min="14344" max="14344" width="16.5546875" style="1" customWidth="1"/>
    <col min="14345" max="14594" width="11.44140625" style="1"/>
    <col min="14595" max="14595" width="4.109375" style="1" customWidth="1"/>
    <col min="14596" max="14596" width="24.88671875" style="1" customWidth="1"/>
    <col min="14597" max="14597" width="15.33203125" style="1" customWidth="1"/>
    <col min="14598" max="14598" width="14.6640625" style="1" customWidth="1"/>
    <col min="14599" max="14599" width="16" style="1" customWidth="1"/>
    <col min="14600" max="14600" width="16.5546875" style="1" customWidth="1"/>
    <col min="14601" max="14850" width="11.44140625" style="1"/>
    <col min="14851" max="14851" width="4.109375" style="1" customWidth="1"/>
    <col min="14852" max="14852" width="24.88671875" style="1" customWidth="1"/>
    <col min="14853" max="14853" width="15.33203125" style="1" customWidth="1"/>
    <col min="14854" max="14854" width="14.6640625" style="1" customWidth="1"/>
    <col min="14855" max="14855" width="16" style="1" customWidth="1"/>
    <col min="14856" max="14856" width="16.5546875" style="1" customWidth="1"/>
    <col min="14857" max="15106" width="11.44140625" style="1"/>
    <col min="15107" max="15107" width="4.109375" style="1" customWidth="1"/>
    <col min="15108" max="15108" width="24.88671875" style="1" customWidth="1"/>
    <col min="15109" max="15109" width="15.33203125" style="1" customWidth="1"/>
    <col min="15110" max="15110" width="14.6640625" style="1" customWidth="1"/>
    <col min="15111" max="15111" width="16" style="1" customWidth="1"/>
    <col min="15112" max="15112" width="16.5546875" style="1" customWidth="1"/>
    <col min="15113" max="15362" width="11.44140625" style="1"/>
    <col min="15363" max="15363" width="4.109375" style="1" customWidth="1"/>
    <col min="15364" max="15364" width="24.88671875" style="1" customWidth="1"/>
    <col min="15365" max="15365" width="15.33203125" style="1" customWidth="1"/>
    <col min="15366" max="15366" width="14.6640625" style="1" customWidth="1"/>
    <col min="15367" max="15367" width="16" style="1" customWidth="1"/>
    <col min="15368" max="15368" width="16.5546875" style="1" customWidth="1"/>
    <col min="15369" max="15618" width="11.44140625" style="1"/>
    <col min="15619" max="15619" width="4.109375" style="1" customWidth="1"/>
    <col min="15620" max="15620" width="24.88671875" style="1" customWidth="1"/>
    <col min="15621" max="15621" width="15.33203125" style="1" customWidth="1"/>
    <col min="15622" max="15622" width="14.6640625" style="1" customWidth="1"/>
    <col min="15623" max="15623" width="16" style="1" customWidth="1"/>
    <col min="15624" max="15624" width="16.5546875" style="1" customWidth="1"/>
    <col min="15625" max="15874" width="11.44140625" style="1"/>
    <col min="15875" max="15875" width="4.109375" style="1" customWidth="1"/>
    <col min="15876" max="15876" width="24.88671875" style="1" customWidth="1"/>
    <col min="15877" max="15877" width="15.33203125" style="1" customWidth="1"/>
    <col min="15878" max="15878" width="14.6640625" style="1" customWidth="1"/>
    <col min="15879" max="15879" width="16" style="1" customWidth="1"/>
    <col min="15880" max="15880" width="16.5546875" style="1" customWidth="1"/>
    <col min="15881" max="16130" width="11.44140625" style="1"/>
    <col min="16131" max="16131" width="4.109375" style="1" customWidth="1"/>
    <col min="16132" max="16132" width="24.88671875" style="1" customWidth="1"/>
    <col min="16133" max="16133" width="15.33203125" style="1" customWidth="1"/>
    <col min="16134" max="16134" width="14.6640625" style="1" customWidth="1"/>
    <col min="16135" max="16135" width="16" style="1" customWidth="1"/>
    <col min="16136" max="16136" width="16.5546875" style="1" customWidth="1"/>
    <col min="16137" max="16384" width="11.44140625" style="1"/>
  </cols>
  <sheetData>
    <row r="1" spans="1:9" ht="45.75" customHeight="1">
      <c r="A1" s="69" t="s">
        <v>0</v>
      </c>
      <c r="B1" s="70"/>
      <c r="C1" s="70"/>
      <c r="D1" s="70"/>
      <c r="E1" s="70"/>
      <c r="F1" s="70"/>
      <c r="G1" s="70"/>
      <c r="H1" s="70"/>
      <c r="I1" s="70"/>
    </row>
    <row r="2" spans="1:9" ht="27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9" ht="43.5" customHeight="1">
      <c r="A3" s="72" t="s">
        <v>80</v>
      </c>
      <c r="B3" s="73"/>
      <c r="C3" s="73"/>
      <c r="D3" s="73"/>
      <c r="E3" s="73"/>
      <c r="F3" s="73"/>
      <c r="G3" s="73"/>
      <c r="H3" s="73"/>
      <c r="I3" s="74"/>
    </row>
    <row r="4" spans="1:9" ht="37.5" customHeight="1">
      <c r="A4" s="34" t="s">
        <v>2</v>
      </c>
      <c r="B4" s="34" t="s">
        <v>3</v>
      </c>
      <c r="C4" s="34" t="s">
        <v>55</v>
      </c>
      <c r="D4" s="35" t="s">
        <v>4</v>
      </c>
      <c r="E4" s="35" t="s">
        <v>76</v>
      </c>
      <c r="F4" s="35" t="s">
        <v>5</v>
      </c>
      <c r="G4" s="35" t="s">
        <v>6</v>
      </c>
      <c r="H4" s="36" t="s">
        <v>78</v>
      </c>
      <c r="I4" s="35" t="s">
        <v>79</v>
      </c>
    </row>
    <row r="5" spans="1:9" ht="26.1" customHeight="1">
      <c r="A5" s="37">
        <v>1</v>
      </c>
      <c r="B5" s="38" t="s">
        <v>8</v>
      </c>
      <c r="C5" s="39">
        <v>539</v>
      </c>
      <c r="D5" s="39">
        <v>221142</v>
      </c>
      <c r="E5" s="39">
        <v>221142</v>
      </c>
      <c r="F5" s="40">
        <v>215121</v>
      </c>
      <c r="G5" s="39">
        <f>+E5-F5</f>
        <v>6021</v>
      </c>
      <c r="H5" s="41">
        <f>+F5/E5*1/100%</f>
        <v>0.97277315028352818</v>
      </c>
      <c r="I5" s="42"/>
    </row>
    <row r="6" spans="1:9" ht="26.1" customHeight="1">
      <c r="A6" s="37">
        <v>2</v>
      </c>
      <c r="B6" s="38" t="s">
        <v>9</v>
      </c>
      <c r="C6" s="39">
        <v>297</v>
      </c>
      <c r="D6" s="39">
        <v>103716</v>
      </c>
      <c r="E6" s="39">
        <v>103716</v>
      </c>
      <c r="F6" s="40">
        <v>103375</v>
      </c>
      <c r="G6" s="39">
        <f t="shared" ref="G6:G49" si="0">+E6-F6</f>
        <v>341</v>
      </c>
      <c r="H6" s="41">
        <f t="shared" ref="H6:H9" si="1">+F6/E6*1/100%</f>
        <v>0.99671217555632685</v>
      </c>
      <c r="I6" s="42"/>
    </row>
    <row r="7" spans="1:9" ht="26.1" customHeight="1">
      <c r="A7" s="37">
        <v>3</v>
      </c>
      <c r="B7" s="43" t="s">
        <v>10</v>
      </c>
      <c r="C7" s="39">
        <v>216</v>
      </c>
      <c r="D7" s="39">
        <v>72686</v>
      </c>
      <c r="E7" s="39">
        <v>72686</v>
      </c>
      <c r="F7" s="40">
        <v>69935</v>
      </c>
      <c r="G7" s="39">
        <f t="shared" si="0"/>
        <v>2751</v>
      </c>
      <c r="H7" s="41">
        <f t="shared" si="1"/>
        <v>0.96215227141402748</v>
      </c>
      <c r="I7" s="42"/>
    </row>
    <row r="8" spans="1:9" ht="26.1" customHeight="1">
      <c r="A8" s="37">
        <v>4</v>
      </c>
      <c r="B8" s="38" t="s">
        <v>11</v>
      </c>
      <c r="C8" s="39">
        <v>144</v>
      </c>
      <c r="D8" s="39">
        <v>53441</v>
      </c>
      <c r="E8" s="39">
        <v>53441</v>
      </c>
      <c r="F8" s="40">
        <v>51002</v>
      </c>
      <c r="G8" s="39">
        <f t="shared" si="0"/>
        <v>2439</v>
      </c>
      <c r="H8" s="41">
        <f>+F8/E8*1/100%</f>
        <v>0.95436088396549468</v>
      </c>
      <c r="I8" s="42"/>
    </row>
    <row r="9" spans="1:9" ht="26.1" customHeight="1">
      <c r="A9" s="37">
        <v>5</v>
      </c>
      <c r="B9" s="38" t="s">
        <v>12</v>
      </c>
      <c r="C9" s="39">
        <v>144</v>
      </c>
      <c r="D9" s="39">
        <v>60659</v>
      </c>
      <c r="E9" s="39">
        <v>60659</v>
      </c>
      <c r="F9" s="40">
        <v>60203</v>
      </c>
      <c r="G9" s="39">
        <v>18401</v>
      </c>
      <c r="H9" s="41">
        <f t="shared" si="1"/>
        <v>0.99248256647818134</v>
      </c>
      <c r="I9" s="42"/>
    </row>
    <row r="10" spans="1:9" ht="26.1" customHeight="1">
      <c r="A10" s="67" t="s">
        <v>13</v>
      </c>
      <c r="B10" s="68"/>
      <c r="C10" s="44">
        <f>C9+C8+C7+C6+C5</f>
        <v>1340</v>
      </c>
      <c r="D10" s="44">
        <f>D9+D8+D7+D6+D5</f>
        <v>511644</v>
      </c>
      <c r="E10" s="44">
        <f>E9+E8+E7+E6+E5</f>
        <v>511644</v>
      </c>
      <c r="F10" s="44">
        <f>SUM(F5:F9)</f>
        <v>499636</v>
      </c>
      <c r="G10" s="44">
        <f t="shared" si="0"/>
        <v>12008</v>
      </c>
      <c r="H10" s="45">
        <f>+F10/E10*1/100%</f>
        <v>0.97653055640249864</v>
      </c>
      <c r="I10" s="46"/>
    </row>
    <row r="11" spans="1:9" ht="26.1" customHeight="1">
      <c r="A11" s="37">
        <v>6</v>
      </c>
      <c r="B11" s="38" t="s">
        <v>14</v>
      </c>
      <c r="C11" s="39">
        <v>576</v>
      </c>
      <c r="D11" s="47">
        <v>235357</v>
      </c>
      <c r="E11" s="47">
        <v>235433</v>
      </c>
      <c r="F11" s="40">
        <v>224629</v>
      </c>
      <c r="G11" s="39">
        <f t="shared" si="0"/>
        <v>10804</v>
      </c>
      <c r="H11" s="41">
        <f>+F11/E11*1/100%</f>
        <v>0.9541100865214307</v>
      </c>
      <c r="I11" s="42"/>
    </row>
    <row r="12" spans="1:9" ht="26.1" customHeight="1">
      <c r="A12" s="37">
        <v>7</v>
      </c>
      <c r="B12" s="38" t="s">
        <v>15</v>
      </c>
      <c r="C12" s="39">
        <v>301</v>
      </c>
      <c r="D12" s="39">
        <v>148286</v>
      </c>
      <c r="E12" s="39">
        <v>148286</v>
      </c>
      <c r="F12" s="40">
        <v>120101</v>
      </c>
      <c r="G12" s="39">
        <f t="shared" si="0"/>
        <v>28185</v>
      </c>
      <c r="H12" s="41">
        <f t="shared" ref="H12:H16" si="2">+F12/E12*1/100%</f>
        <v>0.80992811189188463</v>
      </c>
      <c r="I12" s="42"/>
    </row>
    <row r="13" spans="1:9" ht="26.1" customHeight="1">
      <c r="A13" s="37">
        <v>8</v>
      </c>
      <c r="B13" s="38" t="s">
        <v>16</v>
      </c>
      <c r="C13" s="39">
        <v>343</v>
      </c>
      <c r="D13" s="39">
        <v>155258</v>
      </c>
      <c r="E13" s="39">
        <v>155258</v>
      </c>
      <c r="F13" s="40">
        <v>124315</v>
      </c>
      <c r="G13" s="39">
        <f t="shared" si="0"/>
        <v>30943</v>
      </c>
      <c r="H13" s="41">
        <f t="shared" si="2"/>
        <v>0.80069948086411002</v>
      </c>
      <c r="I13" s="42"/>
    </row>
    <row r="14" spans="1:9" ht="26.1" customHeight="1">
      <c r="A14" s="37">
        <v>9</v>
      </c>
      <c r="B14" s="38" t="s">
        <v>17</v>
      </c>
      <c r="C14" s="39">
        <v>345</v>
      </c>
      <c r="D14" s="39">
        <v>129051</v>
      </c>
      <c r="E14" s="39">
        <v>127356</v>
      </c>
      <c r="F14" s="40">
        <v>123010</v>
      </c>
      <c r="G14" s="39">
        <f t="shared" si="0"/>
        <v>4346</v>
      </c>
      <c r="H14" s="41">
        <f t="shared" si="2"/>
        <v>0.96587518452212695</v>
      </c>
      <c r="I14" s="42"/>
    </row>
    <row r="15" spans="1:9" ht="26.1" customHeight="1">
      <c r="A15" s="37">
        <v>10</v>
      </c>
      <c r="B15" s="38" t="s">
        <v>18</v>
      </c>
      <c r="C15" s="39">
        <v>374</v>
      </c>
      <c r="D15" s="39">
        <v>123282</v>
      </c>
      <c r="E15" s="39">
        <v>123282</v>
      </c>
      <c r="F15" s="40">
        <v>111030</v>
      </c>
      <c r="G15" s="39">
        <f t="shared" si="0"/>
        <v>12252</v>
      </c>
      <c r="H15" s="41">
        <f t="shared" si="2"/>
        <v>0.90061809509904123</v>
      </c>
      <c r="I15" s="42"/>
    </row>
    <row r="16" spans="1:9" ht="26.1" customHeight="1">
      <c r="A16" s="67" t="s">
        <v>19</v>
      </c>
      <c r="B16" s="68"/>
      <c r="C16" s="44">
        <f>C15+C14+C13+C12+C11</f>
        <v>1939</v>
      </c>
      <c r="D16" s="44">
        <f>D15+D14+D13+D12+D11</f>
        <v>791234</v>
      </c>
      <c r="E16" s="44">
        <f>E15+E14+E13+E12+E11</f>
        <v>789615</v>
      </c>
      <c r="F16" s="44">
        <f>SUM(F11:F15)</f>
        <v>703085</v>
      </c>
      <c r="G16" s="44">
        <f t="shared" si="0"/>
        <v>86530</v>
      </c>
      <c r="H16" s="45">
        <f t="shared" si="2"/>
        <v>0.890414949057452</v>
      </c>
      <c r="I16" s="46"/>
    </row>
    <row r="17" spans="1:9" ht="26.1" customHeight="1">
      <c r="A17" s="37">
        <v>11</v>
      </c>
      <c r="B17" s="43" t="s">
        <v>20</v>
      </c>
      <c r="C17" s="39">
        <v>380</v>
      </c>
      <c r="D17" s="39">
        <v>160590</v>
      </c>
      <c r="E17" s="39">
        <v>160590</v>
      </c>
      <c r="F17" s="40">
        <v>150111</v>
      </c>
      <c r="G17" s="39">
        <f t="shared" si="0"/>
        <v>10479</v>
      </c>
      <c r="H17" s="41">
        <f>+F17/E17*1/100%</f>
        <v>0.9347468709135065</v>
      </c>
      <c r="I17" s="42"/>
    </row>
    <row r="18" spans="1:9" ht="26.1" customHeight="1">
      <c r="A18" s="37">
        <v>12</v>
      </c>
      <c r="B18" s="38" t="s">
        <v>21</v>
      </c>
      <c r="C18" s="39">
        <v>193</v>
      </c>
      <c r="D18" s="39">
        <v>70900</v>
      </c>
      <c r="E18" s="39">
        <v>70900</v>
      </c>
      <c r="F18" s="40">
        <v>65213</v>
      </c>
      <c r="G18" s="39">
        <f t="shared" si="0"/>
        <v>5687</v>
      </c>
      <c r="H18" s="41">
        <f t="shared" ref="H18:H20" si="3">+F18/E18*1/100%</f>
        <v>0.91978843441466851</v>
      </c>
      <c r="I18" s="42"/>
    </row>
    <row r="19" spans="1:9" ht="26.1" customHeight="1">
      <c r="A19" s="37">
        <v>13</v>
      </c>
      <c r="B19" s="43" t="s">
        <v>22</v>
      </c>
      <c r="C19" s="39">
        <v>343</v>
      </c>
      <c r="D19" s="39">
        <v>134908</v>
      </c>
      <c r="E19" s="39">
        <v>134908</v>
      </c>
      <c r="F19" s="40">
        <v>122011</v>
      </c>
      <c r="G19" s="39">
        <f t="shared" si="0"/>
        <v>12897</v>
      </c>
      <c r="H19" s="41">
        <f t="shared" si="3"/>
        <v>0.90440151807157465</v>
      </c>
      <c r="I19" s="42"/>
    </row>
    <row r="20" spans="1:9" ht="26.1" customHeight="1">
      <c r="A20" s="67" t="s">
        <v>23</v>
      </c>
      <c r="B20" s="68"/>
      <c r="C20" s="44">
        <f>C19+C18+C17</f>
        <v>916</v>
      </c>
      <c r="D20" s="44">
        <f>D19+D18+D17</f>
        <v>366398</v>
      </c>
      <c r="E20" s="44">
        <f>E19+E18+E17</f>
        <v>366398</v>
      </c>
      <c r="F20" s="44">
        <f>SUM(F17:F19)</f>
        <v>337335</v>
      </c>
      <c r="G20" s="44">
        <f t="shared" si="0"/>
        <v>29063</v>
      </c>
      <c r="H20" s="45">
        <f t="shared" si="3"/>
        <v>0.92067915217877827</v>
      </c>
      <c r="I20" s="46"/>
    </row>
    <row r="21" spans="1:9" ht="26.1" customHeight="1">
      <c r="A21" s="37">
        <v>14</v>
      </c>
      <c r="B21" s="43" t="s">
        <v>24</v>
      </c>
      <c r="C21" s="39">
        <v>410</v>
      </c>
      <c r="D21" s="39">
        <v>185693</v>
      </c>
      <c r="E21" s="39">
        <v>185693</v>
      </c>
      <c r="F21" s="40">
        <v>182993</v>
      </c>
      <c r="G21" s="39">
        <f t="shared" si="0"/>
        <v>2700</v>
      </c>
      <c r="H21" s="41">
        <f>+F21/E21*1/100%</f>
        <v>0.9854598719391684</v>
      </c>
      <c r="I21" s="48"/>
    </row>
    <row r="22" spans="1:9" ht="26.1" customHeight="1">
      <c r="A22" s="37">
        <v>15</v>
      </c>
      <c r="B22" s="43" t="s">
        <v>25</v>
      </c>
      <c r="C22" s="39">
        <v>217</v>
      </c>
      <c r="D22" s="39">
        <v>80400</v>
      </c>
      <c r="E22" s="39">
        <v>80400</v>
      </c>
      <c r="F22" s="40">
        <v>79716</v>
      </c>
      <c r="G22" s="39">
        <f t="shared" si="0"/>
        <v>684</v>
      </c>
      <c r="H22" s="41">
        <f t="shared" ref="H22:H26" si="4">+F22/E22*1/100%</f>
        <v>0.99149253731343279</v>
      </c>
      <c r="I22" s="42"/>
    </row>
    <row r="23" spans="1:9" ht="26.1" customHeight="1">
      <c r="A23" s="37">
        <v>16</v>
      </c>
      <c r="B23" s="38" t="s">
        <v>26</v>
      </c>
      <c r="C23" s="39">
        <v>167</v>
      </c>
      <c r="D23" s="39">
        <v>50839</v>
      </c>
      <c r="E23" s="39">
        <v>50840</v>
      </c>
      <c r="F23" s="40">
        <v>45968</v>
      </c>
      <c r="G23" s="39">
        <f t="shared" si="0"/>
        <v>4872</v>
      </c>
      <c r="H23" s="41">
        <f t="shared" si="4"/>
        <v>0.90416994492525571</v>
      </c>
      <c r="I23" s="42"/>
    </row>
    <row r="24" spans="1:9" ht="26.1" customHeight="1">
      <c r="A24" s="37">
        <v>17</v>
      </c>
      <c r="B24" s="38" t="s">
        <v>27</v>
      </c>
      <c r="C24" s="39">
        <v>163</v>
      </c>
      <c r="D24" s="39">
        <v>61091</v>
      </c>
      <c r="E24" s="39">
        <v>61091</v>
      </c>
      <c r="F24" s="40">
        <v>56204</v>
      </c>
      <c r="G24" s="39">
        <f t="shared" si="0"/>
        <v>4887</v>
      </c>
      <c r="H24" s="41">
        <f t="shared" si="4"/>
        <v>0.92000458332651291</v>
      </c>
      <c r="I24" s="42"/>
    </row>
    <row r="25" spans="1:9" ht="26.1" customHeight="1">
      <c r="A25" s="37">
        <v>18</v>
      </c>
      <c r="B25" s="38" t="s">
        <v>28</v>
      </c>
      <c r="C25" s="39">
        <v>277</v>
      </c>
      <c r="D25" s="39">
        <v>117809</v>
      </c>
      <c r="E25" s="39">
        <v>116714</v>
      </c>
      <c r="F25" s="40">
        <v>109989</v>
      </c>
      <c r="G25" s="39">
        <f t="shared" si="0"/>
        <v>6725</v>
      </c>
      <c r="H25" s="41">
        <f t="shared" si="4"/>
        <v>0.94238051990335348</v>
      </c>
      <c r="I25" s="42"/>
    </row>
    <row r="26" spans="1:9" ht="26.1" customHeight="1">
      <c r="A26" s="67" t="s">
        <v>29</v>
      </c>
      <c r="B26" s="68"/>
      <c r="C26" s="44">
        <f>C25+C24+C23+C22+C21</f>
        <v>1234</v>
      </c>
      <c r="D26" s="44">
        <f>D25+D24+D23+D22+D21</f>
        <v>495832</v>
      </c>
      <c r="E26" s="44">
        <f>E25+E24+E23+E22+E21</f>
        <v>494738</v>
      </c>
      <c r="F26" s="44">
        <f>SUM(F21:F25)</f>
        <v>474870</v>
      </c>
      <c r="G26" s="44">
        <f t="shared" si="0"/>
        <v>19868</v>
      </c>
      <c r="H26" s="45">
        <f t="shared" si="4"/>
        <v>0.9598413705840263</v>
      </c>
      <c r="I26" s="46"/>
    </row>
    <row r="27" spans="1:9" ht="26.1" customHeight="1">
      <c r="A27" s="37">
        <v>19</v>
      </c>
      <c r="B27" s="38" t="s">
        <v>30</v>
      </c>
      <c r="C27" s="39">
        <v>709</v>
      </c>
      <c r="D27" s="39">
        <v>253883</v>
      </c>
      <c r="E27" s="39">
        <v>253883</v>
      </c>
      <c r="F27" s="40">
        <v>248775</v>
      </c>
      <c r="G27" s="39">
        <f t="shared" si="0"/>
        <v>5108</v>
      </c>
      <c r="H27" s="41">
        <f>+F27/E27*1/100%</f>
        <v>0.97988049613404604</v>
      </c>
      <c r="I27" s="42"/>
    </row>
    <row r="28" spans="1:9" ht="26.1" customHeight="1">
      <c r="A28" s="37">
        <v>20</v>
      </c>
      <c r="B28" s="43" t="s">
        <v>31</v>
      </c>
      <c r="C28" s="39">
        <v>368</v>
      </c>
      <c r="D28" s="39">
        <v>132283</v>
      </c>
      <c r="E28" s="39">
        <v>132283</v>
      </c>
      <c r="F28" s="40">
        <v>121103</v>
      </c>
      <c r="G28" s="39">
        <f t="shared" si="0"/>
        <v>11180</v>
      </c>
      <c r="H28" s="41">
        <f t="shared" ref="H28:H32" si="5">+F28/E28*1/100%</f>
        <v>0.91548422699817811</v>
      </c>
      <c r="I28" s="42"/>
    </row>
    <row r="29" spans="1:9" ht="26.1" customHeight="1">
      <c r="A29" s="37">
        <v>21</v>
      </c>
      <c r="B29" s="38" t="s">
        <v>32</v>
      </c>
      <c r="C29" s="39">
        <v>736</v>
      </c>
      <c r="D29" s="39">
        <v>319138</v>
      </c>
      <c r="E29" s="39">
        <v>319138</v>
      </c>
      <c r="F29" s="40">
        <v>316216</v>
      </c>
      <c r="G29" s="39">
        <f t="shared" si="0"/>
        <v>2922</v>
      </c>
      <c r="H29" s="41">
        <f t="shared" si="5"/>
        <v>0.99084408625735576</v>
      </c>
      <c r="I29" s="42"/>
    </row>
    <row r="30" spans="1:9" ht="26.1" customHeight="1">
      <c r="A30" s="37">
        <v>22</v>
      </c>
      <c r="B30" s="43" t="s">
        <v>33</v>
      </c>
      <c r="C30" s="39">
        <v>372</v>
      </c>
      <c r="D30" s="47">
        <v>144462</v>
      </c>
      <c r="E30" s="47">
        <v>155805</v>
      </c>
      <c r="F30" s="40">
        <v>102286</v>
      </c>
      <c r="G30" s="39">
        <f t="shared" si="0"/>
        <v>53519</v>
      </c>
      <c r="H30" s="41">
        <f t="shared" si="5"/>
        <v>0.65650011231988703</v>
      </c>
      <c r="I30" s="42"/>
    </row>
    <row r="31" spans="1:9" ht="26.1" customHeight="1">
      <c r="A31" s="37">
        <v>23</v>
      </c>
      <c r="B31" s="38" t="s">
        <v>34</v>
      </c>
      <c r="C31" s="39">
        <v>503</v>
      </c>
      <c r="D31" s="39">
        <v>134389</v>
      </c>
      <c r="E31" s="39">
        <v>134389</v>
      </c>
      <c r="F31" s="40">
        <v>132220</v>
      </c>
      <c r="G31" s="39">
        <f t="shared" si="0"/>
        <v>2169</v>
      </c>
      <c r="H31" s="41">
        <f t="shared" si="5"/>
        <v>0.98386028618413712</v>
      </c>
      <c r="I31" s="42"/>
    </row>
    <row r="32" spans="1:9" ht="26.1" customHeight="1">
      <c r="A32" s="67" t="s">
        <v>35</v>
      </c>
      <c r="B32" s="68"/>
      <c r="C32" s="44">
        <f>C31+C30+C29+C28+C27</f>
        <v>2688</v>
      </c>
      <c r="D32" s="44">
        <f>D31+D30+D29+D28+D27</f>
        <v>984155</v>
      </c>
      <c r="E32" s="44">
        <f>E31+E30+E29+E28+E27</f>
        <v>995498</v>
      </c>
      <c r="F32" s="44">
        <f>SUM(F27:F31)</f>
        <v>920600</v>
      </c>
      <c r="G32" s="44">
        <f t="shared" si="0"/>
        <v>74898</v>
      </c>
      <c r="H32" s="45">
        <f t="shared" si="5"/>
        <v>0.92476328430594534</v>
      </c>
      <c r="I32" s="46"/>
    </row>
    <row r="33" spans="1:9" ht="26.1" customHeight="1">
      <c r="A33" s="37">
        <v>24</v>
      </c>
      <c r="B33" s="38" t="s">
        <v>36</v>
      </c>
      <c r="C33" s="39">
        <v>461</v>
      </c>
      <c r="D33" s="39">
        <v>156691</v>
      </c>
      <c r="E33" s="39">
        <v>156691</v>
      </c>
      <c r="F33" s="40">
        <v>138702</v>
      </c>
      <c r="G33" s="39">
        <f t="shared" si="0"/>
        <v>17989</v>
      </c>
      <c r="H33" s="41">
        <f>+F33/E33*1/100%</f>
        <v>0.8851944272485337</v>
      </c>
      <c r="I33" s="42"/>
    </row>
    <row r="34" spans="1:9" ht="26.1" customHeight="1">
      <c r="A34" s="37">
        <v>25</v>
      </c>
      <c r="B34" s="38" t="s">
        <v>37</v>
      </c>
      <c r="C34" s="39">
        <v>480</v>
      </c>
      <c r="D34" s="39">
        <v>166418</v>
      </c>
      <c r="E34" s="39">
        <v>166418</v>
      </c>
      <c r="F34" s="40">
        <v>165262</v>
      </c>
      <c r="G34" s="39">
        <f t="shared" si="0"/>
        <v>1156</v>
      </c>
      <c r="H34" s="41">
        <f t="shared" ref="H34:H36" si="6">+F34/E34*1/100%</f>
        <v>0.99305363602494923</v>
      </c>
      <c r="I34" s="42"/>
    </row>
    <row r="35" spans="1:9" ht="26.1" customHeight="1">
      <c r="A35" s="37">
        <v>26</v>
      </c>
      <c r="B35" s="38" t="s">
        <v>38</v>
      </c>
      <c r="C35" s="39">
        <v>237</v>
      </c>
      <c r="D35" s="39">
        <v>93653</v>
      </c>
      <c r="E35" s="39">
        <v>93653</v>
      </c>
      <c r="F35" s="40">
        <v>82112</v>
      </c>
      <c r="G35" s="39">
        <f t="shared" si="0"/>
        <v>11541</v>
      </c>
      <c r="H35" s="41">
        <f t="shared" si="6"/>
        <v>0.87676849647101529</v>
      </c>
      <c r="I35" s="42"/>
    </row>
    <row r="36" spans="1:9" ht="26.1" customHeight="1">
      <c r="A36" s="37">
        <v>27</v>
      </c>
      <c r="B36" s="38" t="s">
        <v>39</v>
      </c>
      <c r="C36" s="39">
        <v>211</v>
      </c>
      <c r="D36" s="39">
        <v>81102</v>
      </c>
      <c r="E36" s="39">
        <v>81102</v>
      </c>
      <c r="F36" s="40">
        <v>72918</v>
      </c>
      <c r="G36" s="39">
        <f t="shared" si="0"/>
        <v>8184</v>
      </c>
      <c r="H36" s="41">
        <f t="shared" si="6"/>
        <v>0.89909003477102911</v>
      </c>
      <c r="I36" s="42"/>
    </row>
    <row r="37" spans="1:9" ht="26.1" customHeight="1">
      <c r="A37" s="67" t="s">
        <v>40</v>
      </c>
      <c r="B37" s="68"/>
      <c r="C37" s="44">
        <f>C36+C35+C34+C33</f>
        <v>1389</v>
      </c>
      <c r="D37" s="44">
        <f>D36+D35+D34+D33</f>
        <v>497864</v>
      </c>
      <c r="E37" s="44">
        <f>E36+E35+E34+E33</f>
        <v>497864</v>
      </c>
      <c r="F37" s="44">
        <f>SUM(F33:F36)</f>
        <v>458994</v>
      </c>
      <c r="G37" s="44">
        <f t="shared" si="0"/>
        <v>38870</v>
      </c>
      <c r="H37" s="45">
        <f>+F37/E37*1/100%</f>
        <v>0.92192646987932447</v>
      </c>
      <c r="I37" s="46"/>
    </row>
    <row r="38" spans="1:9" ht="26.1" customHeight="1">
      <c r="A38" s="37">
        <v>28</v>
      </c>
      <c r="B38" s="43" t="s">
        <v>41</v>
      </c>
      <c r="C38" s="39">
        <v>477</v>
      </c>
      <c r="D38" s="39">
        <v>271806</v>
      </c>
      <c r="E38" s="39">
        <v>271806</v>
      </c>
      <c r="F38" s="40">
        <v>269154</v>
      </c>
      <c r="G38" s="39">
        <f t="shared" si="0"/>
        <v>2652</v>
      </c>
      <c r="H38" s="41">
        <f>+F38/E38*1/100%</f>
        <v>0.99024304099247262</v>
      </c>
      <c r="I38" s="42"/>
    </row>
    <row r="39" spans="1:9" ht="26.1" customHeight="1">
      <c r="A39" s="37">
        <v>29</v>
      </c>
      <c r="B39" s="38" t="s">
        <v>42</v>
      </c>
      <c r="C39" s="39">
        <v>513</v>
      </c>
      <c r="D39" s="47">
        <v>165483</v>
      </c>
      <c r="E39" s="47">
        <v>165285</v>
      </c>
      <c r="F39" s="40">
        <v>155012</v>
      </c>
      <c r="G39" s="39">
        <f t="shared" si="0"/>
        <v>10273</v>
      </c>
      <c r="H39" s="41">
        <f t="shared" ref="H39:H44" si="7">+F39/E39*1/100%</f>
        <v>0.93784674955380098</v>
      </c>
      <c r="I39" s="42"/>
    </row>
    <row r="40" spans="1:9" ht="26.1" customHeight="1">
      <c r="A40" s="37">
        <v>30</v>
      </c>
      <c r="B40" s="38" t="s">
        <v>43</v>
      </c>
      <c r="C40" s="39">
        <v>461</v>
      </c>
      <c r="D40" s="47">
        <v>165155</v>
      </c>
      <c r="E40" s="47">
        <v>165472</v>
      </c>
      <c r="F40" s="40">
        <v>159552</v>
      </c>
      <c r="G40" s="39">
        <f t="shared" si="0"/>
        <v>5920</v>
      </c>
      <c r="H40" s="41">
        <f t="shared" si="7"/>
        <v>0.96422355443821306</v>
      </c>
      <c r="I40" s="42"/>
    </row>
    <row r="41" spans="1:9" ht="26.1" customHeight="1">
      <c r="A41" s="37">
        <v>31</v>
      </c>
      <c r="B41" s="38" t="s">
        <v>44</v>
      </c>
      <c r="C41" s="39">
        <v>230</v>
      </c>
      <c r="D41" s="47">
        <v>98954</v>
      </c>
      <c r="E41" s="47">
        <v>98954</v>
      </c>
      <c r="F41" s="40">
        <v>97124</v>
      </c>
      <c r="G41" s="39">
        <f t="shared" si="0"/>
        <v>1830</v>
      </c>
      <c r="H41" s="41">
        <f t="shared" si="7"/>
        <v>0.9815065586029873</v>
      </c>
      <c r="I41" s="42"/>
    </row>
    <row r="42" spans="1:9" ht="26.1" customHeight="1">
      <c r="A42" s="37">
        <v>32</v>
      </c>
      <c r="B42" s="38" t="s">
        <v>45</v>
      </c>
      <c r="C42" s="39">
        <v>417</v>
      </c>
      <c r="D42" s="47">
        <v>166832</v>
      </c>
      <c r="E42" s="47">
        <v>166833</v>
      </c>
      <c r="F42" s="40">
        <v>144634</v>
      </c>
      <c r="G42" s="39">
        <f t="shared" si="0"/>
        <v>22199</v>
      </c>
      <c r="H42" s="41">
        <f t="shared" si="7"/>
        <v>0.86693879508250771</v>
      </c>
      <c r="I42" s="42"/>
    </row>
    <row r="43" spans="1:9" ht="26.1" customHeight="1">
      <c r="A43" s="37">
        <v>33</v>
      </c>
      <c r="B43" s="38" t="s">
        <v>46</v>
      </c>
      <c r="C43" s="39">
        <v>183</v>
      </c>
      <c r="D43" s="39">
        <v>76354</v>
      </c>
      <c r="E43" s="39">
        <v>76354</v>
      </c>
      <c r="F43" s="40">
        <v>72832</v>
      </c>
      <c r="G43" s="39">
        <v>36215</v>
      </c>
      <c r="H43" s="41">
        <f t="shared" si="7"/>
        <v>0.95387275060900545</v>
      </c>
      <c r="I43" s="42"/>
    </row>
    <row r="44" spans="1:9" ht="26.1" customHeight="1">
      <c r="A44" s="67" t="s">
        <v>47</v>
      </c>
      <c r="B44" s="68"/>
      <c r="C44" s="44">
        <f>C43+C42+C41+C40+C39+C38</f>
        <v>2281</v>
      </c>
      <c r="D44" s="44">
        <f>D43+D42+D41+D40+D39+D38</f>
        <v>944584</v>
      </c>
      <c r="E44" s="44">
        <f>E43+E42+E41+E40+E39+E38</f>
        <v>944704</v>
      </c>
      <c r="F44" s="44">
        <f>SUM(F38:F43)</f>
        <v>898308</v>
      </c>
      <c r="G44" s="44">
        <f>SUM(G38:G43)</f>
        <v>79089</v>
      </c>
      <c r="H44" s="45">
        <f t="shared" si="7"/>
        <v>0.9508883205744868</v>
      </c>
      <c r="I44" s="46"/>
    </row>
    <row r="45" spans="1:9" ht="26.1" customHeight="1">
      <c r="A45" s="37">
        <v>34</v>
      </c>
      <c r="B45" s="43" t="s">
        <v>48</v>
      </c>
      <c r="C45" s="39">
        <v>133</v>
      </c>
      <c r="D45" s="39">
        <v>62171</v>
      </c>
      <c r="E45" s="39">
        <v>62171</v>
      </c>
      <c r="F45" s="40">
        <v>60050</v>
      </c>
      <c r="G45" s="39">
        <f t="shared" si="0"/>
        <v>2121</v>
      </c>
      <c r="H45" s="41">
        <f>+F45/E45*1/100%</f>
        <v>0.96588441556352644</v>
      </c>
      <c r="I45" s="42"/>
    </row>
    <row r="46" spans="1:9" ht="26.1" customHeight="1">
      <c r="A46" s="37">
        <v>35</v>
      </c>
      <c r="B46" s="43" t="s">
        <v>49</v>
      </c>
      <c r="C46" s="39">
        <v>243</v>
      </c>
      <c r="D46" s="47">
        <v>128352</v>
      </c>
      <c r="E46" s="47">
        <v>128394</v>
      </c>
      <c r="F46" s="40">
        <v>126384</v>
      </c>
      <c r="G46" s="39">
        <f t="shared" si="0"/>
        <v>2010</v>
      </c>
      <c r="H46" s="41">
        <f t="shared" ref="H46:H49" si="8">+F46/E46*1/100%</f>
        <v>0.9843450628534044</v>
      </c>
      <c r="I46" s="42"/>
    </row>
    <row r="47" spans="1:9" ht="26.1" customHeight="1">
      <c r="A47" s="37">
        <v>36</v>
      </c>
      <c r="B47" s="43" t="s">
        <v>50</v>
      </c>
      <c r="C47" s="39">
        <v>221</v>
      </c>
      <c r="D47" s="39">
        <v>121043</v>
      </c>
      <c r="E47" s="39">
        <v>121043</v>
      </c>
      <c r="F47" s="40">
        <v>110023</v>
      </c>
      <c r="G47" s="39">
        <f t="shared" si="0"/>
        <v>11020</v>
      </c>
      <c r="H47" s="41">
        <f t="shared" si="8"/>
        <v>0.90895797361268305</v>
      </c>
      <c r="I47" s="42"/>
    </row>
    <row r="48" spans="1:9" ht="26.1" customHeight="1">
      <c r="A48" s="37">
        <v>37</v>
      </c>
      <c r="B48" s="43" t="s">
        <v>51</v>
      </c>
      <c r="C48" s="39">
        <v>923</v>
      </c>
      <c r="D48" s="39">
        <v>474252</v>
      </c>
      <c r="E48" s="39">
        <v>474252</v>
      </c>
      <c r="F48" s="40">
        <v>451020</v>
      </c>
      <c r="G48" s="39">
        <f t="shared" si="0"/>
        <v>23232</v>
      </c>
      <c r="H48" s="41">
        <f t="shared" si="8"/>
        <v>0.95101338528883383</v>
      </c>
      <c r="I48" s="42"/>
    </row>
    <row r="49" spans="1:9" ht="26.1" customHeight="1">
      <c r="A49" s="37">
        <v>38</v>
      </c>
      <c r="B49" s="49" t="s">
        <v>52</v>
      </c>
      <c r="C49" s="50">
        <v>909</v>
      </c>
      <c r="D49" s="39">
        <v>483856</v>
      </c>
      <c r="E49" s="39">
        <v>483856</v>
      </c>
      <c r="F49" s="51">
        <v>445172</v>
      </c>
      <c r="G49" s="39">
        <f t="shared" si="0"/>
        <v>38684</v>
      </c>
      <c r="H49" s="41">
        <f t="shared" si="8"/>
        <v>0.92005059356502761</v>
      </c>
      <c r="I49" s="42"/>
    </row>
    <row r="50" spans="1:9" ht="26.1" customHeight="1">
      <c r="A50" s="67" t="s">
        <v>53</v>
      </c>
      <c r="B50" s="68"/>
      <c r="C50" s="44">
        <f>C49+C48+C47+C46+C45</f>
        <v>2429</v>
      </c>
      <c r="D50" s="44">
        <f>D49+D48+D47+D46+D45</f>
        <v>1269674</v>
      </c>
      <c r="E50" s="44">
        <f>E49+E48+E47+E46+E45</f>
        <v>1269716</v>
      </c>
      <c r="F50" s="44">
        <f>SUM(F45:F49)</f>
        <v>1192649</v>
      </c>
      <c r="G50" s="44">
        <f>SUM(G45:G49)</f>
        <v>77067</v>
      </c>
      <c r="H50" s="45">
        <f>F50/E50</f>
        <v>0.93930374981491926</v>
      </c>
      <c r="I50" s="46"/>
    </row>
    <row r="51" spans="1:9" ht="26.1" customHeight="1">
      <c r="A51" s="67" t="s">
        <v>54</v>
      </c>
      <c r="B51" s="68"/>
      <c r="C51" s="52">
        <f>C50+C44+C37+C32+C26+C20+C16+C10</f>
        <v>14216</v>
      </c>
      <c r="D51" s="52">
        <f>D50+D44+D37+D32+D26+D20+D16+D10</f>
        <v>5861385</v>
      </c>
      <c r="E51" s="52">
        <f>E50+E44+E37+E32+E26+E20+E16+E10</f>
        <v>5870177</v>
      </c>
      <c r="F51" s="53">
        <f>F50+F44+F37+F32+F26+F20+F16+F10</f>
        <v>5485477</v>
      </c>
      <c r="G51" s="53">
        <f>E51-F51</f>
        <v>384700</v>
      </c>
      <c r="H51" s="45">
        <f>F51/E51*1/100%</f>
        <v>0.93446534917090229</v>
      </c>
      <c r="I51" s="46" t="s">
        <v>77</v>
      </c>
    </row>
    <row r="52" spans="1:9">
      <c r="D52"/>
      <c r="E52"/>
      <c r="F52"/>
    </row>
    <row r="53" spans="1:9">
      <c r="D53"/>
      <c r="E53"/>
      <c r="F53"/>
    </row>
    <row r="54" spans="1:9">
      <c r="D54"/>
      <c r="E54"/>
      <c r="F54"/>
    </row>
  </sheetData>
  <mergeCells count="12">
    <mergeCell ref="A51:B51"/>
    <mergeCell ref="A1:I1"/>
    <mergeCell ref="A2:I2"/>
    <mergeCell ref="A3:I3"/>
    <mergeCell ref="A10:B10"/>
    <mergeCell ref="A16:B16"/>
    <mergeCell ref="A20:B20"/>
    <mergeCell ref="A26:B26"/>
    <mergeCell ref="A32:B32"/>
    <mergeCell ref="A37:B37"/>
    <mergeCell ref="A44:B44"/>
    <mergeCell ref="A50:B50"/>
  </mergeCells>
  <printOptions horizontalCentered="1"/>
  <pageMargins left="7.874015748031496E-2" right="7.874015748031496E-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Dist10Oct2015</vt:lpstr>
      <vt:lpstr>Feuil1</vt:lpstr>
      <vt:lpstr>Dist10Oct2015!Zone_d_impression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Demembrement</dc:creator>
  <cp:lastModifiedBy>hp</cp:lastModifiedBy>
  <cp:lastPrinted>2015-10-10T12:36:22Z</cp:lastPrinted>
  <dcterms:created xsi:type="dcterms:W3CDTF">2015-10-02T15:23:40Z</dcterms:created>
  <dcterms:modified xsi:type="dcterms:W3CDTF">2015-10-10T23:23:20Z</dcterms:modified>
</cp:coreProperties>
</file>